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8880" tabRatio="850" activeTab="0"/>
  </bookViews>
  <sheets>
    <sheet name="1 ΑΠΕ" sheetId="1" r:id="rId1"/>
    <sheet name="Φύλλο1" sheetId="2" r:id="rId2"/>
  </sheets>
  <externalReferences>
    <externalReference r:id="rId5"/>
  </externalReferences>
  <definedNames>
    <definedName name="Msrments1">'[1]1_An_Msrm'!$C$6:$P$377</definedName>
    <definedName name="_xlnm.Print_Titles" localSheetId="0">'1 ΑΠΕ'!$8:$10</definedName>
  </definedNames>
  <calcPr fullCalcOnLoad="1"/>
</workbook>
</file>

<file path=xl/sharedStrings.xml><?xml version="1.0" encoding="utf-8"?>
<sst xmlns="http://schemas.openxmlformats.org/spreadsheetml/2006/main" count="204" uniqueCount="126">
  <si>
    <t>Α/Α</t>
  </si>
  <si>
    <t>Ενδειξη εργασιών</t>
  </si>
  <si>
    <t>Μ.Μ</t>
  </si>
  <si>
    <t>Α.Τ.</t>
  </si>
  <si>
    <t>Τιμή μον.</t>
  </si>
  <si>
    <t>Μερική</t>
  </si>
  <si>
    <t>Ολική</t>
  </si>
  <si>
    <t>ΔΑΠΑΝΕΣ</t>
  </si>
  <si>
    <t>ΕΓΚΕΚΡΙΜΕΝΗ ΑΡΧΙΚΗ ΣΥΜΒΑΣΗ</t>
  </si>
  <si>
    <t>ΔΙΑΦΟΡΕΣ</t>
  </si>
  <si>
    <t>Μερικη</t>
  </si>
  <si>
    <t>Ολικη</t>
  </si>
  <si>
    <t>ΕΠΙ ΠΛΕΟΝ</t>
  </si>
  <si>
    <t>ΕΠΙ ΕΛΑΤΤΟΝ</t>
  </si>
  <si>
    <t>Απρόβλεπτα</t>
  </si>
  <si>
    <t>Αναθαιώρηση</t>
  </si>
  <si>
    <t>ΕΛΛΗΝΙΚΗ ΔΗΜΟΚΡΑΤΙΑ</t>
  </si>
  <si>
    <t>Άθροισμα</t>
  </si>
  <si>
    <t>Σύνολο Ομάδος</t>
  </si>
  <si>
    <t>Δαπάνη εργασιών με Ε.Ο</t>
  </si>
  <si>
    <t>ΣΥΝΟΛΙΚΗ ΔΑΠΑΝΗ ΕΡΓΟΥ</t>
  </si>
  <si>
    <t xml:space="preserve">1ος ΑΝΑΚΕΦΑΛΑΙΩΤΙΚΟΣ ΠΙΝΑΚΑΣ ΕΡΓΑΣΙΩΝ </t>
  </si>
  <si>
    <t>Ο ΑΝΑΔΟΧΟΣ</t>
  </si>
  <si>
    <t>Σύνολο</t>
  </si>
  <si>
    <t xml:space="preserve">Έκπτωση </t>
  </si>
  <si>
    <t xml:space="preserve">Φ.Π.Α </t>
  </si>
  <si>
    <t xml:space="preserve">Γ.Ε και Ε.Ο  </t>
  </si>
  <si>
    <t>Ποσ/τες</t>
  </si>
  <si>
    <t>Άθροισμα εργασιών</t>
  </si>
  <si>
    <t xml:space="preserve">Ο ΠΡΟΙΣΤΑΜΕΝΟΣ </t>
  </si>
  <si>
    <t xml:space="preserve">ΠΡΟΤΕΙΝOΜΕΝΟΣ 1ος Α.Π.Ε </t>
  </si>
  <si>
    <t>ΕΡΓΟΝ ΑΝΑΠΤΥΞΙΑΚΗ Ι.Κ.Ε.</t>
  </si>
  <si>
    <t>ΑΣΦΑΛΤΙΚΑ</t>
  </si>
  <si>
    <t>ΕΡΓΑΣΙΑ</t>
  </si>
  <si>
    <t>ΣΥΝΟΛΟ</t>
  </si>
  <si>
    <t>Γενικές Εκσκαφές σε έδαφος γαιώδες - ημιβραχώδες</t>
  </si>
  <si>
    <t>Κατασκευή  επιχωμάτων</t>
  </si>
  <si>
    <t>Καθαίρεση οπλισμένων σκυροδεμάτων</t>
  </si>
  <si>
    <t>Διάνοιξη τάφρου σε έδαφος γαιώδες - ημιβραχώδες</t>
  </si>
  <si>
    <t>Μ3</t>
  </si>
  <si>
    <t>Κατασκευή ρείθρων, τραπεζοειδών τάφρων, στρώσεων προστασίας στεγάνωσης γεφυρών κλπ με σκυρόδεμα C16/20</t>
  </si>
  <si>
    <t>Κατασκευή κιβωτιοειδών oχετών με οπλισμένο σκυρόδεμα C20/25</t>
  </si>
  <si>
    <t>Χαλύβδινος οπλισμός σκυροδεμάτων, χάλυβας οπλισμού σκυροδέματος B500C</t>
  </si>
  <si>
    <t>Χαλύβδινος οπλισμός σκυροδεμάτων, xαλύβδινο δομικό πλέγμα B500C</t>
  </si>
  <si>
    <t>Μονόπλευρα χαλύβδινα στηθαία ασφαλείας, ικανότητας συγκράτησης Ν2 που τοποθετούνται με έμπηξη, κατηγορίας σφοδρότητας πρόσκρουσης Α, σύμφωνα με το πρότυπο ΕΛΟΤ ΕΝ 1317-2,   λειτουργικού πλάτους W5</t>
  </si>
  <si>
    <t>Βάση πάχους 0,10 m (Π.Τ.Π. Ο-155)</t>
  </si>
  <si>
    <t>Ασφαλτική στρώση κυκλοφορίας, συμπυκνωμένου πάχους 0,05 m με χρήση κοινής ασφάλτου</t>
  </si>
  <si>
    <t>Ασφαλτικές στρώσεις μεταβλητού πάχους επιμετρούμενες κατά βάρος</t>
  </si>
  <si>
    <t>Ασφαλτική συγκολλητική επάλειψη</t>
  </si>
  <si>
    <t>ΜΗΚΟΣ</t>
  </si>
  <si>
    <t>ΠΛΑΤΟΣ</t>
  </si>
  <si>
    <t>ΥΨΟΣ</t>
  </si>
  <si>
    <t>=</t>
  </si>
  <si>
    <t>ή ποσοστό</t>
  </si>
  <si>
    <t>ΟΔΟΣΤΡΩΣΙΑ - ΑΣΦΑΛΤΙΚΑ</t>
  </si>
  <si>
    <t>1.1</t>
  </si>
  <si>
    <t>2.1</t>
  </si>
  <si>
    <t>2.2</t>
  </si>
  <si>
    <t>3.1</t>
  </si>
  <si>
    <t>3.2</t>
  </si>
  <si>
    <t>3.3</t>
  </si>
  <si>
    <t>4.1</t>
  </si>
  <si>
    <t>4.2</t>
  </si>
  <si>
    <t>4.3</t>
  </si>
  <si>
    <t>3.4</t>
  </si>
  <si>
    <t>Χγρ</t>
  </si>
  <si>
    <t>Τεμ</t>
  </si>
  <si>
    <t>Αποξήλωση πλακοστρώσεων πεζοδρομίων. (ΥΔΡ ΚΠΤ-4.04.Μ-Α</t>
  </si>
  <si>
    <t>Αποξήλωση ασφαλτοταπήτων και στρώσεων οδοστρωσίας σταθεροποιημένων με τσιμέντο εντός του ορίου των γενικών εκσκαφών (ΟΔΝ ΚΠΤ-Α-2.1.Μ-Α)</t>
  </si>
  <si>
    <t xml:space="preserve">ΕΡΓΟ: "ΑΝΑΠΛΑΣΗ ΧΩΡΩΝ ΠΡΑΣΙΝΟΥ ΚΑΙ
</t>
  </si>
  <si>
    <t>ΠΑΡΑΛΙΑΣ ΠΗΓΑΔΙΩΝ ΚΑΡΠΑΘΟΥ</t>
  </si>
  <si>
    <t xml:space="preserve">ΟΜΑΔΑ Α: Καθαιρέσεις, </t>
  </si>
  <si>
    <t>1.2</t>
  </si>
  <si>
    <t>2.3</t>
  </si>
  <si>
    <t>2.4</t>
  </si>
  <si>
    <t>ΜΜ</t>
  </si>
  <si>
    <t>Μ2</t>
  </si>
  <si>
    <t>Κατασκευή ρείθρων, τραπεζοειδών τάφρων, στρώσεων προστασίας στεγάνωσης γεφυρών κλπ με σκυρόδεμα C16/20 (ΟΔΝ ΚΠΤ-Β-29.3.1 -Α)</t>
  </si>
  <si>
    <t>Χαλύβδινο δομικό πλέγμα B500C εκτός υπογείων έργων (ΟΔΝ ΚΠΤ-Β-30.3-Α)</t>
  </si>
  <si>
    <t>Πρόχυτα κράσπεδα από σκυρόδεμα (ΟΔΝ ΚΠΤ-Β-51-Α)</t>
  </si>
  <si>
    <t>Ξυλότυποι χυτών μικροκατασκευών (ΟΙΚ ΚΠΤ-38.02-Α)</t>
  </si>
  <si>
    <t>ΟΜΑΔΑ Β: ΣΚΥΡΟΔΕΜΑΤΑ - ΟΠΛΙΣΜΟΙ
ογκόλιθοι</t>
  </si>
  <si>
    <t>ΠΛΑΚΟΣΤΡΩΣΕΙΣ - ΕΠΙΣΤΡΩΣΕΙΣ</t>
  </si>
  <si>
    <t>Επιστρώσεις δαπέδων και περιθώρια με τσιμεντοκονίαμα σε τρεις στρώσεις πάχους 3,0 cm (ΟΙΚ ΚΠΤ-73.36.01-Α</t>
  </si>
  <si>
    <t>Επιστρώσεις δαπέδων με κυβολίθους από γρανίτη (ΟΙΚ ΚΠΤ-78.96-Α)</t>
  </si>
  <si>
    <t>Επιστρώσεις εξ ακανονίστων πλακών πέτρας Καρύστου πάχους 2 cm. (ΟΙΚ 7464.Ν)</t>
  </si>
  <si>
    <t xml:space="preserve"> Πλακοστρώσεις με πλάκες από σκυρόδεμα διαστάσεων 40x40 cm για όδευση τυφλών (ΟΔΝ ΚΠΤ-Β-81-Α-ΣΧ)</t>
  </si>
  <si>
    <t>ΔΙΑΜΟΡΦΩΣΕΙΣ - ΔΙΑΓΡΑΜΜΙΣΕΙΣ</t>
  </si>
  <si>
    <t>Διαγράμμιση οδοστρώματος με ανακλαστική βαφή (ΟΔΝ ΚΠΤ-Ε-17.1-Α</t>
  </si>
  <si>
    <t>Σωλήνας από PVC 4 atm Ονομαστικής διαμέτρου (mm) Φ 63 (ΠΡΣ ΚΠΤ-Η2.1.4)</t>
  </si>
  <si>
    <t>Φρεάτιο έλξης καλωδίων 40x40 cm (ΗΛΜ ΚΠΤ-60.10.85.01)</t>
  </si>
  <si>
    <t>Ασφαλτική προεπάλειψη (ΟΔΝ ΚΠΤΔ-3-Α</t>
  </si>
  <si>
    <t>Ασφαλτική στρώση κυκλοφορίας συμπυκνωμένου πάχους 0,05 m με χρήση κοινής ασφάλτου (ΟΔΝ ΚΠΤ-Δ8.1.Μ-Α)</t>
  </si>
  <si>
    <t>Πρόσθετη τιμή θαλάσσιας μεταφοράς ασφάλτου Ασφαλτικής στρώσης κυκλοφορίας συμπυκνωμένου πάχους 0,05 m (ΟΔΝ ΝΕΤ Δ-8.1.Μ-Α-ΘΑ)</t>
  </si>
  <si>
    <t>5.1</t>
  </si>
  <si>
    <t>5.2</t>
  </si>
  <si>
    <t>5.3</t>
  </si>
  <si>
    <t>Ανοιγμα λάκκων διαστάσεων 0,80 x 0,80 x 0,80 m (ΠΡΣ ΚΠΤ-Ε5.2-ΣΧ</t>
  </si>
  <si>
    <t>Ανοιγμα λάκκων διαστάσεων 1,00 x 1,00 x 1,00 m (ΠΡΣ ΚΠΤ-Ε5.3)</t>
  </si>
  <si>
    <t>Δένδρα κατηγορίας Δ6 (ΠΡΣ ΚΠΤ-Δ1.6)</t>
  </si>
  <si>
    <t>Δένδρα κατηγορίας Δ8 (ΠΡΣ ΚΠΤ-Δ1.8)</t>
  </si>
  <si>
    <t>Δένδρα κατηγορίας Δ9 (ΠΡΣ ΚΠΤ-Δ1.9</t>
  </si>
  <si>
    <t>Φοινικοειδή Ουασινγκτόνια (ΠΡΣ ΚΠΤ-Δ1.9.ΣΧ2)</t>
  </si>
  <si>
    <t>Προμήθεια κηπευτικού χώματος (ΠΡΣ ΚΠΤ-Δ7)</t>
  </si>
  <si>
    <t>Προμήθεια τύρφης (ΠΡΣ ΚΠΤ-Δ10)</t>
  </si>
  <si>
    <t>Φύτευση φυτών με μπάλα χώματος όγκου 81 lt - 150 lt (ΠΡΣ ΚΠΤ-Ε9.9)</t>
  </si>
  <si>
    <t>Φύτευση φυτών με μπάλα χώματος όγκου 151 lt - 300 lt (ΠΡΣ ΚΠΤ-Ε9.10</t>
  </si>
  <si>
    <t>Φύτευση φυτών με μπάλα χώματος όγκου 151 lt - 300 lt (ΠΡΣ ΚΠΤ-Ε9.10)</t>
  </si>
  <si>
    <t>Υποστύλωση δένδρου με την αξία του πασσάλου Για μήκος πασσάλου πάνω από 2,50 m (ΠΡΣ ΚΠΤ-Ε11.1.2)</t>
  </si>
  <si>
    <t>Μεταλλικές σχάρες δένδρων (ΠΡΣ ΚΠΤ-Β1)</t>
  </si>
  <si>
    <t>Πετάσματα Καθοδήγησης Ριζών 75x90 cm (ΠΡΣ ΚΠΤ-Ε11.3-Ν2)</t>
  </si>
  <si>
    <t>Υπόγειο Σύστημα στήριξης δέντρων για δέντρα με περίμετρο κορμού έως 40cm με ιμάντες και αγκύρία, τοποθετημένο (ΠΡΣ ΚΠΤ-Ε11.3-Ν3</t>
  </si>
  <si>
    <t>Αρδευτικό δικτύο (ΠΡΣ ΚΠΤ-Α9.ΣΧ2)</t>
  </si>
  <si>
    <t>Αφαιρείται έκπτωση επί του ΓΕΟΕ μόνο</t>
  </si>
  <si>
    <t>NT1</t>
  </si>
  <si>
    <r>
      <t xml:space="preserve">Αποζημίωση </t>
    </r>
    <r>
      <rPr>
        <sz val="12"/>
        <rFont val="Courier New"/>
        <family val="3"/>
      </rPr>
      <t>τ</t>
    </r>
    <r>
      <rPr>
        <b/>
        <sz val="10"/>
        <color indexed="8"/>
        <rFont val="Times New Roman"/>
        <family val="1"/>
      </rPr>
      <t>ροποποίησης μελέτης του έργου “Aνάπλαση Χώρων Πρασίνου και Παραλίας Πηγαδίων Καρπάθου</t>
    </r>
  </si>
  <si>
    <t>H ΕΠΙΒΛΕΠΟΥΣΑ</t>
  </si>
  <si>
    <t xml:space="preserve">ΘΕΩΡΗΘΗΚΕ - ΚΑΡΠΑΘΟΣ </t>
  </si>
  <si>
    <t xml:space="preserve">ΚΑΡΠΑΘΟΣ  </t>
  </si>
  <si>
    <t xml:space="preserve">ισοζύγιο της συμβατικής δαπάνης εργασιών </t>
  </si>
  <si>
    <t>ισοζύγιο της συμβατικής δαπάνης εργασιών με Γ.Ε.&amp;Ο.Ε.</t>
  </si>
  <si>
    <r>
      <t>μείωση  της συμβατικής δαπάνης εργασιών σύμφωνα με τον 1</t>
    </r>
    <r>
      <rPr>
        <b/>
        <vertAlign val="superscript"/>
        <sz val="8"/>
        <rFont val="Arial Greek"/>
        <family val="0"/>
      </rPr>
      <t xml:space="preserve">ο </t>
    </r>
    <r>
      <rPr>
        <b/>
        <sz val="8"/>
        <rFont val="Arial Greek"/>
        <family val="2"/>
      </rPr>
      <t xml:space="preserve">ΑΠΕ  χωρίς ΦΠΑ και Αναθεώρηση </t>
    </r>
  </si>
  <si>
    <r>
      <t>ισοζύγιο της συμβατικής δαπάνης εργασιών σύμφωνα με τον 1</t>
    </r>
    <r>
      <rPr>
        <b/>
        <vertAlign val="superscript"/>
        <sz val="8"/>
        <rFont val="Arial Greek"/>
        <family val="0"/>
      </rPr>
      <t>ο</t>
    </r>
    <r>
      <rPr>
        <b/>
        <sz val="8"/>
        <rFont val="Arial Greek"/>
        <family val="2"/>
      </rPr>
      <t xml:space="preserve"> ΑΠΕ  με ΦΠΑ και Αναθεώρηση </t>
    </r>
  </si>
  <si>
    <t xml:space="preserve"> ΔΙΕΥΘΥΝΣΗ ΤΕΧΝΙΚΩΝ ΥΠΗΡΕΣΙΩΝ </t>
  </si>
  <si>
    <t>ΔΗΜΟΣ ΚΑΡΠΑΘΟΥ</t>
  </si>
  <si>
    <t>ΠΟΛΕΟΔΟΜΙΑΣ ΚΑΙ ΠΕΡΙΒΑΛΛΟΝΤΟΣ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</si>
</sst>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mmm\-yyyy"/>
    <numFmt numFmtId="179" formatCode="#,##0.0000"/>
    <numFmt numFmtId="180" formatCode="[$€-2]\ #,##0.00_);[Red]\([$€-2]\ #,##0.00\)"/>
    <numFmt numFmtId="181" formatCode="0.000%"/>
    <numFmt numFmtId="182" formatCode="0.00000%"/>
    <numFmt numFmtId="183" formatCode="0.00000"/>
    <numFmt numFmtId="184" formatCode="#.##0.00"/>
    <numFmt numFmtId="185" formatCode="&quot;Ναι&quot;;&quot;Ναι&quot;;&quot;Όχι&quot;"/>
    <numFmt numFmtId="186" formatCode="&quot;Ενεργό&quot;;&quot;Ενεργό&quot;;&quot;Ανενεργό&quot;"/>
    <numFmt numFmtId="187" formatCode="#.##0"/>
    <numFmt numFmtId="188" formatCode="#.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\ [$€-1]"/>
    <numFmt numFmtId="193" formatCode="#,##0.00\ [$€-1];[Red]\-#,##0.00\ [$€-1]"/>
    <numFmt numFmtId="194" formatCode="[$-409]dddd\,\ mmmm\ d\,\ yyyy"/>
  </numFmts>
  <fonts count="57">
    <font>
      <sz val="10"/>
      <name val="Arial Greek"/>
      <family val="0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u val="single"/>
      <sz val="10"/>
      <name val="Arial Greek"/>
      <family val="2"/>
    </font>
    <font>
      <b/>
      <sz val="10"/>
      <color indexed="10"/>
      <name val="Arial Greek"/>
      <family val="2"/>
    </font>
    <font>
      <sz val="8"/>
      <color indexed="10"/>
      <name val="Arial Greek"/>
      <family val="2"/>
    </font>
    <font>
      <sz val="10"/>
      <color indexed="10"/>
      <name val="Arial Greek"/>
      <family val="2"/>
    </font>
    <font>
      <sz val="9"/>
      <name val="Arial Greek"/>
      <family val="0"/>
    </font>
    <font>
      <sz val="10"/>
      <name val="Arial"/>
      <family val="2"/>
    </font>
    <font>
      <b/>
      <vertAlign val="superscript"/>
      <sz val="8"/>
      <name val="Arial Greek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Arial Greek"/>
      <family val="0"/>
    </font>
    <font>
      <b/>
      <sz val="10"/>
      <color indexed="8"/>
      <name val="Times New Roman"/>
      <family val="1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8"/>
      <color indexed="8"/>
      <name val="Albany WT 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8"/>
      <color rgb="FF000000"/>
      <name val="Albany WT J"/>
      <family val="0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hair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hair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1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1" fillId="0" borderId="0" xfId="0" applyNumberFormat="1" applyFont="1" applyBorder="1" applyAlignment="1">
      <alignment vertical="center"/>
    </xf>
    <xf numFmtId="9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9" fontId="1" fillId="0" borderId="15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4" fontId="5" fillId="0" borderId="16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4" fontId="8" fillId="0" borderId="25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0" fontId="1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54" fillId="33" borderId="28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25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54" fillId="33" borderId="28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54" fillId="0" borderId="26" xfId="0" applyFont="1" applyBorder="1" applyAlignment="1">
      <alignment wrapText="1"/>
    </xf>
    <xf numFmtId="10" fontId="15" fillId="0" borderId="22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wrapText="1"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1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Euro 2" xfId="34"/>
    <cellStyle name="Normal_NEOPRoMEL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RGON%20DEVELOPMENT\&#916;&#951;&#956;&#959;&#960;&#961;&#945;&#963;&#943;&#949;&#962;%202017%20&#956;&#949;%20&#925;.4412-2016\&#919;&#923;&#917;&#922;&#932;&#929;&#927;&#925;&#921;&#922;&#919;%20&#916;&#921;&#913;&#915;&#937;&#925;&#921;&#931;&#924;&#927;&#921;\&#914;&#917;&#923;&#932;&#921;&#937;&#932;&#921;&#922;&#917;&#931;%20&#928;&#913;&#929;&#917;&#924;&#914;&#913;&#931;&#917;&#921;&#931;%20&#927;&#916;&#937;&#925;%20&#931;&#932;&#919;&#925;%20&#916;.&#922;.%20&#913;&#934;&#913;&#925;&#932;&#927;&#933;\APE%20&#923;&#927;&#915;\EntoliPliromis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δομένα"/>
      <sheetName val="Εξωτ"/>
      <sheetName val="1η"/>
      <sheetName val="Αναλυτικός Πίνακας"/>
      <sheetName val="Ανάλυση"/>
      <sheetName val="Συνοπτική"/>
      <sheetName val="Υποβολή"/>
      <sheetName val="ΥπΕιδΑπολ"/>
      <sheetName val="Ειδ_Απολ"/>
      <sheetName val="Μείωση"/>
      <sheetName val="ΥπTελΕπιμ"/>
      <sheetName val="F_Msrm"/>
      <sheetName val="Msrm"/>
      <sheetName val="1_ΠΠΑΕ"/>
      <sheetName val="1_An_Msrm"/>
      <sheetName val="ΠΠΑΕ"/>
      <sheetName val="2_An_Msrm (2)"/>
      <sheetName val="2_An_Msrm"/>
      <sheetName val="3_ΠΠΑΕ"/>
      <sheetName val="3_An_Msrm"/>
      <sheetName val="ΦΟΡΜΑ ΕΙΣΑΓΩΓΗΣ"/>
      <sheetName val="Check20%"/>
      <sheetName val="1stP"/>
      <sheetName val="APE1"/>
      <sheetName val="Msrm 0"/>
      <sheetName val="Budget0"/>
      <sheetName val="Options"/>
      <sheetName val="Olografws"/>
    </sheetNames>
    <sheetDataSet>
      <sheetData sheetId="14">
        <row r="6">
          <cell r="F6" t="str">
            <v>ΑΝΑΛΥΤΙΚΗ ΕΠΙΜΕΤΡΗΣΗ (ΣΥΝΟΔΕΥΕΙ ΤΟ 1ο ΠΠΑΕ)</v>
          </cell>
        </row>
        <row r="7">
          <cell r="C7" t="str">
            <v>Α. Τ.</v>
          </cell>
          <cell r="D7" t="str">
            <v>ΕΡΓΑΣΙΑ</v>
          </cell>
        </row>
        <row r="8">
          <cell r="C8">
            <v>1</v>
          </cell>
          <cell r="D8" t="str">
            <v>Μερική αποκατάσταση φρεατίου
διαμήκης σχάρας ομβρίων πλάτους
έως 0,50m (ΟΔΝ ΝΕΤΒ66.3ΣΧ
</v>
          </cell>
          <cell r="P8">
            <v>0</v>
          </cell>
        </row>
        <row r="9">
          <cell r="O9">
            <v>0</v>
          </cell>
        </row>
        <row r="10">
          <cell r="D10" t="str">
            <v>Σύνολο</v>
          </cell>
          <cell r="P10">
            <v>0</v>
          </cell>
        </row>
        <row r="12">
          <cell r="C12">
            <v>1</v>
          </cell>
          <cell r="D12" t="str">
            <v>Μερική αποκατάσταση φρεατίου
διαμήκης σχάρας ομβρίων πλάτους
έως 0,50m (ΟΔΝ ΝΕΤΒ66.3ΣΧ
</v>
          </cell>
          <cell r="P12">
            <v>0</v>
          </cell>
        </row>
        <row r="13">
          <cell r="D13" t="str">
            <v>ΑΠΌ ΣΧΕΔΙΟ</v>
          </cell>
          <cell r="O13">
            <v>747.9978</v>
          </cell>
        </row>
        <row r="14">
          <cell r="G14" t="str">
            <v>ΤΜΗΜΑ Α </v>
          </cell>
          <cell r="H14" t="str">
            <v>ΤΜΗΜΑ Γ</v>
          </cell>
          <cell r="I14" t="str">
            <v>ΤΜΗΜΑ z</v>
          </cell>
          <cell r="N14" t="str">
            <v>βαθος </v>
          </cell>
        </row>
        <row r="15">
          <cell r="G15">
            <v>986.18</v>
          </cell>
          <cell r="H15">
            <v>2160.01</v>
          </cell>
          <cell r="I15">
            <v>253.8</v>
          </cell>
          <cell r="N15">
            <v>0.2</v>
          </cell>
          <cell r="O15">
            <v>679.998</v>
          </cell>
          <cell r="P15">
            <v>747.9978000000001</v>
          </cell>
        </row>
        <row r="16">
          <cell r="D16" t="str">
            <v>Σύνολο</v>
          </cell>
          <cell r="G16">
            <v>1084.798</v>
          </cell>
          <cell r="H16">
            <v>2376.0110000000004</v>
          </cell>
          <cell r="I16">
            <v>279.18</v>
          </cell>
          <cell r="N16">
            <v>0.2</v>
          </cell>
          <cell r="O16">
            <v>747.9978000000001</v>
          </cell>
          <cell r="P16">
            <v>0</v>
          </cell>
        </row>
        <row r="17">
          <cell r="C17">
            <v>2</v>
          </cell>
          <cell r="D17" t="str">
            <v>Βάση πάχους 0,10 m (Π.Τ.Π.
Ο-155)</v>
          </cell>
          <cell r="P17">
            <v>0</v>
          </cell>
        </row>
        <row r="18">
          <cell r="D18" t="str">
            <v>ΑΠΌ ΣΧΕΔΙΟ</v>
          </cell>
          <cell r="H18">
            <v>3739.989</v>
          </cell>
          <cell r="O18">
            <v>3739.989</v>
          </cell>
        </row>
        <row r="19">
          <cell r="G19" t="str">
            <v>ΤΜΗΜΑ Α </v>
          </cell>
          <cell r="H19" t="str">
            <v>ΤΜΗΜΑ Γ</v>
          </cell>
          <cell r="I19" t="str">
            <v>ΤΜΗΜΑ z</v>
          </cell>
          <cell r="J19" t="str">
            <v>Σύνολο</v>
          </cell>
        </row>
        <row r="20">
          <cell r="G20">
            <v>986.18</v>
          </cell>
          <cell r="H20">
            <v>2160.01</v>
          </cell>
          <cell r="I20">
            <v>253.8</v>
          </cell>
          <cell r="J20">
            <v>3399.9900000000002</v>
          </cell>
        </row>
        <row r="21">
          <cell r="G21">
            <v>1084.798</v>
          </cell>
          <cell r="H21">
            <v>2376.0110000000004</v>
          </cell>
          <cell r="I21">
            <v>279.18</v>
          </cell>
          <cell r="J21">
            <v>3739.989</v>
          </cell>
        </row>
        <row r="23">
          <cell r="D23" t="str">
            <v>Σύνολο</v>
          </cell>
          <cell r="P23">
            <v>0</v>
          </cell>
        </row>
        <row r="25">
          <cell r="C25">
            <v>3</v>
          </cell>
          <cell r="D25" t="str">
            <v>Τομή οδοστρώματος με
ασφαλτοκόπτη (ΟΔΝ ΚΠΤΔ1Β)</v>
          </cell>
          <cell r="P25">
            <v>0</v>
          </cell>
        </row>
        <row r="26">
          <cell r="D26" t="str">
            <v>ΑΠΌ ΣΧΕΔΙΟ</v>
          </cell>
          <cell r="H26">
            <v>4254.239</v>
          </cell>
          <cell r="O26">
            <v>4254.239</v>
          </cell>
        </row>
        <row r="27">
          <cell r="G27" t="str">
            <v>ΤΜΗΜΑ Α </v>
          </cell>
          <cell r="H27" t="str">
            <v>ΤΜΗΜΑ Γ</v>
          </cell>
          <cell r="I27" t="str">
            <v>ΤΜΗΜΑ z</v>
          </cell>
          <cell r="J27" t="str">
            <v>ΤΜΗΜΑ kata</v>
          </cell>
        </row>
        <row r="28">
          <cell r="K28" t="str">
            <v>Σύνολο</v>
          </cell>
        </row>
        <row r="29">
          <cell r="D29" t="str">
            <v>Σύνολο</v>
          </cell>
          <cell r="G29">
            <v>986.18</v>
          </cell>
          <cell r="H29">
            <v>2160.01</v>
          </cell>
          <cell r="I29">
            <v>253.8</v>
          </cell>
          <cell r="J29">
            <v>467.5</v>
          </cell>
          <cell r="K29">
            <v>3867.4900000000002</v>
          </cell>
          <cell r="P29">
            <v>0</v>
          </cell>
        </row>
        <row r="30">
          <cell r="G30">
            <v>1084.798</v>
          </cell>
          <cell r="H30">
            <v>2376.0110000000004</v>
          </cell>
          <cell r="I30">
            <v>279.18</v>
          </cell>
          <cell r="J30">
            <v>514.25</v>
          </cell>
          <cell r="K30">
            <v>4254.239</v>
          </cell>
        </row>
        <row r="31">
          <cell r="C31">
            <v>4</v>
          </cell>
          <cell r="D31" t="str">
            <v>Απόξεση ασφαλτικού τάπητα αστικής
οδού με χρήση φρέζας (ΟΔΝ ΚΠΤ  Δ2ΑΑ</v>
          </cell>
          <cell r="P31">
            <v>0</v>
          </cell>
        </row>
        <row r="32">
          <cell r="H32">
            <v>4254.239</v>
          </cell>
          <cell r="O32">
            <v>4254.239</v>
          </cell>
        </row>
        <row r="33">
          <cell r="D33" t="str">
            <v>Σύνολο</v>
          </cell>
          <cell r="G33" t="str">
            <v>ΤΜΗΜΑ Α </v>
          </cell>
          <cell r="H33" t="str">
            <v>ΤΜΗΜΑ Γ</v>
          </cell>
          <cell r="I33" t="str">
            <v>ΤΜΗΜΑ z</v>
          </cell>
          <cell r="J33" t="str">
            <v>ΤΜΗΜΑ kata</v>
          </cell>
          <cell r="P33">
            <v>0</v>
          </cell>
        </row>
        <row r="34">
          <cell r="K34" t="str">
            <v>Σύνολο</v>
          </cell>
        </row>
        <row r="35">
          <cell r="G35">
            <v>986.18</v>
          </cell>
          <cell r="H35">
            <v>2160.01</v>
          </cell>
          <cell r="I35">
            <v>253.8</v>
          </cell>
          <cell r="J35">
            <v>467.5</v>
          </cell>
          <cell r="K35">
            <v>3867.4900000000002</v>
          </cell>
        </row>
        <row r="36">
          <cell r="G36">
            <v>1084.798</v>
          </cell>
          <cell r="H36">
            <v>2376.0110000000004</v>
          </cell>
          <cell r="I36">
            <v>279.18</v>
          </cell>
          <cell r="J36">
            <v>514.25</v>
          </cell>
          <cell r="K36">
            <v>4254.239</v>
          </cell>
        </row>
        <row r="38">
          <cell r="C38">
            <v>5</v>
          </cell>
          <cell r="D38" t="str">
            <v>
Ασφαλτική προεπάλειψη (ΟΔΝ
ΚΠΤΔ3Α)</v>
          </cell>
          <cell r="P38">
            <v>0</v>
          </cell>
        </row>
        <row r="39">
          <cell r="D39" t="str">
            <v>ΑΠΌ ΣΧΕΔΙΟ </v>
          </cell>
          <cell r="G39" t="str">
            <v>μηκος</v>
          </cell>
          <cell r="H39" t="str">
            <v>πλατος </v>
          </cell>
          <cell r="I39" t="str">
            <v>πλατος</v>
          </cell>
          <cell r="J39" t="str">
            <v>υψος</v>
          </cell>
          <cell r="O39">
            <v>0</v>
          </cell>
        </row>
        <row r="40">
          <cell r="G40">
            <v>14</v>
          </cell>
          <cell r="H40">
            <v>0.3</v>
          </cell>
          <cell r="I40">
            <v>0.5</v>
          </cell>
          <cell r="J40">
            <v>3.87</v>
          </cell>
          <cell r="K40">
            <v>21.672</v>
          </cell>
          <cell r="L40" t="str">
            <v>Σύνολο</v>
          </cell>
        </row>
        <row r="41">
          <cell r="D41" t="str">
            <v>Σύνολο</v>
          </cell>
          <cell r="G41">
            <v>8.1</v>
          </cell>
          <cell r="H41">
            <v>2.8</v>
          </cell>
          <cell r="J41">
            <v>0.5</v>
          </cell>
          <cell r="K41">
            <v>11.339999999999998</v>
          </cell>
          <cell r="L41">
            <v>33.012</v>
          </cell>
          <cell r="P41">
            <v>0</v>
          </cell>
        </row>
        <row r="43">
          <cell r="C43">
            <v>6</v>
          </cell>
          <cell r="D43" t="str">
            <v>Ασφαλτική συγκολλητική επάλειψη
(ΟΔΝ ΚΠΤΔ4Α)</v>
          </cell>
          <cell r="P43">
            <v>3824.13</v>
          </cell>
        </row>
        <row r="44">
          <cell r="D44" t="str">
            <v>ΑΠΌ ΣΧΕΔΙΟ </v>
          </cell>
          <cell r="O44">
            <v>3824.13</v>
          </cell>
        </row>
        <row r="45">
          <cell r="O45">
            <v>0</v>
          </cell>
        </row>
        <row r="46">
          <cell r="O46">
            <v>0</v>
          </cell>
        </row>
        <row r="47">
          <cell r="D47" t="str">
            <v>Σύνολο</v>
          </cell>
          <cell r="P47">
            <v>3824.13</v>
          </cell>
        </row>
        <row r="49">
          <cell r="C49">
            <v>7</v>
          </cell>
          <cell r="D49" t="str">
            <v>Ασφαλτική στρώση κυκλοφορίας
συμπυκνωμένου πάχους 0,05 m με
χρήση κοινής ασφάλτου (ΟΔΝ
ΚΠΤΔ8.1.
ΜΑ)</v>
          </cell>
          <cell r="P49">
            <v>3019.72</v>
          </cell>
        </row>
        <row r="50">
          <cell r="D50" t="str">
            <v>ΑΠΌ ΣΧΕΔΙΟ </v>
          </cell>
          <cell r="H50">
            <v>3824.13</v>
          </cell>
          <cell r="O50">
            <v>3019.72</v>
          </cell>
        </row>
        <row r="53">
          <cell r="D53" t="str">
            <v>Σύνολο</v>
          </cell>
          <cell r="P53">
            <v>3019.72</v>
          </cell>
        </row>
        <row r="67">
          <cell r="D67">
            <v>8.5</v>
          </cell>
          <cell r="E67">
            <v>2</v>
          </cell>
          <cell r="F67">
            <v>0.075</v>
          </cell>
          <cell r="G67">
            <v>1.275</v>
          </cell>
          <cell r="O67">
            <v>1.28</v>
          </cell>
        </row>
        <row r="68">
          <cell r="D68">
            <v>0.14</v>
          </cell>
          <cell r="E68">
            <v>4</v>
          </cell>
          <cell r="G68">
            <v>0.56</v>
          </cell>
          <cell r="O68">
            <v>0.56</v>
          </cell>
        </row>
        <row r="69">
          <cell r="D69">
            <v>1.14</v>
          </cell>
          <cell r="E69">
            <v>2</v>
          </cell>
          <cell r="F69">
            <v>0.075</v>
          </cell>
          <cell r="G69">
            <v>0.17099999999999999</v>
          </cell>
        </row>
        <row r="70">
          <cell r="O70">
            <v>0</v>
          </cell>
        </row>
        <row r="73">
          <cell r="C73">
            <v>9</v>
          </cell>
          <cell r="D73" t="str">
            <v>Ασφαλτικές στρώσεις μεταβλητού
πάχους επιμετρούμενες κατά βάρος
(ΟΔΝ ΚΠΤΔ6.
ΜΑ)</v>
          </cell>
          <cell r="P73">
            <v>0</v>
          </cell>
        </row>
        <row r="74">
          <cell r="I74">
            <v>0</v>
          </cell>
          <cell r="O74">
            <v>0</v>
          </cell>
        </row>
        <row r="75">
          <cell r="D75" t="str">
            <v>Σύνολο</v>
          </cell>
          <cell r="P75">
            <v>0</v>
          </cell>
        </row>
        <row r="78">
          <cell r="O78">
            <v>0</v>
          </cell>
        </row>
        <row r="79">
          <cell r="C79" t="e">
            <v>#REF!</v>
          </cell>
          <cell r="D79" t="e">
            <v>#REF!</v>
          </cell>
          <cell r="P79">
            <v>0</v>
          </cell>
        </row>
        <row r="81">
          <cell r="D81" t="str">
            <v>Σύνολο</v>
          </cell>
          <cell r="P81">
            <v>0</v>
          </cell>
        </row>
        <row r="83">
          <cell r="C83" t="e">
            <v>#REF!</v>
          </cell>
          <cell r="D83" t="e">
            <v>#REF!</v>
          </cell>
          <cell r="P83">
            <v>0</v>
          </cell>
        </row>
        <row r="85">
          <cell r="D85" t="str">
            <v>Σύνολο</v>
          </cell>
          <cell r="P85">
            <v>0</v>
          </cell>
        </row>
        <row r="87">
          <cell r="C87" t="e">
            <v>#REF!</v>
          </cell>
          <cell r="D87" t="e">
            <v>#REF!</v>
          </cell>
          <cell r="P87">
            <v>0</v>
          </cell>
        </row>
        <row r="89">
          <cell r="D89" t="str">
            <v>Σύνολο</v>
          </cell>
          <cell r="P89">
            <v>0</v>
          </cell>
        </row>
        <row r="91">
          <cell r="C91" t="e">
            <v>#REF!</v>
          </cell>
          <cell r="D91" t="e">
            <v>#REF!</v>
          </cell>
          <cell r="P91">
            <v>0</v>
          </cell>
        </row>
        <row r="93">
          <cell r="D93" t="str">
            <v>Σύνολο</v>
          </cell>
          <cell r="P93">
            <v>0</v>
          </cell>
        </row>
        <row r="100">
          <cell r="C100" t="e">
            <v>#REF!</v>
          </cell>
          <cell r="D100" t="e">
            <v>#REF!</v>
          </cell>
          <cell r="P100">
            <v>0</v>
          </cell>
        </row>
        <row r="102">
          <cell r="D102" t="str">
            <v>Σύνολο</v>
          </cell>
          <cell r="P102">
            <v>0</v>
          </cell>
        </row>
        <row r="104">
          <cell r="C104" t="e">
            <v>#REF!</v>
          </cell>
          <cell r="D104" t="e">
            <v>#REF!</v>
          </cell>
          <cell r="P104">
            <v>0</v>
          </cell>
        </row>
        <row r="106">
          <cell r="D106" t="str">
            <v>Σύνολο</v>
          </cell>
          <cell r="P106">
            <v>0</v>
          </cell>
        </row>
        <row r="108">
          <cell r="C108" t="e">
            <v>#REF!</v>
          </cell>
          <cell r="D108" t="e">
            <v>#REF!</v>
          </cell>
          <cell r="P108">
            <v>0</v>
          </cell>
        </row>
        <row r="110">
          <cell r="D110" t="str">
            <v>Σύνολο</v>
          </cell>
          <cell r="P110">
            <v>0</v>
          </cell>
        </row>
        <row r="112">
          <cell r="C112" t="e">
            <v>#REF!</v>
          </cell>
          <cell r="D112" t="e">
            <v>#REF!</v>
          </cell>
          <cell r="P112">
            <v>0</v>
          </cell>
        </row>
        <row r="114">
          <cell r="D114" t="str">
            <v>Σύνολο</v>
          </cell>
          <cell r="P114">
            <v>0</v>
          </cell>
        </row>
        <row r="116">
          <cell r="C116" t="e">
            <v>#REF!</v>
          </cell>
          <cell r="D116" t="e">
            <v>#REF!</v>
          </cell>
          <cell r="P116">
            <v>0</v>
          </cell>
        </row>
        <row r="118">
          <cell r="D118" t="str">
            <v>Σύνολο</v>
          </cell>
          <cell r="P118">
            <v>0</v>
          </cell>
        </row>
        <row r="120">
          <cell r="C120" t="e">
            <v>#REF!</v>
          </cell>
          <cell r="D120" t="e">
            <v>#REF!</v>
          </cell>
          <cell r="P120">
            <v>0</v>
          </cell>
        </row>
        <row r="122">
          <cell r="D122" t="str">
            <v>Σύνολο</v>
          </cell>
          <cell r="P122">
            <v>0</v>
          </cell>
        </row>
        <row r="124">
          <cell r="C124" t="e">
            <v>#REF!</v>
          </cell>
          <cell r="D124" t="e">
            <v>#REF!</v>
          </cell>
          <cell r="P124">
            <v>0</v>
          </cell>
        </row>
        <row r="126">
          <cell r="D126" t="str">
            <v>Σύνολο</v>
          </cell>
          <cell r="P126">
            <v>0</v>
          </cell>
        </row>
        <row r="128">
          <cell r="C128" t="e">
            <v>#REF!</v>
          </cell>
          <cell r="D128" t="e">
            <v>#REF!</v>
          </cell>
          <cell r="P128">
            <v>0</v>
          </cell>
        </row>
        <row r="130">
          <cell r="D130" t="str">
            <v>Σύνολο</v>
          </cell>
          <cell r="P130">
            <v>0</v>
          </cell>
        </row>
        <row r="132">
          <cell r="C132" t="e">
            <v>#REF!</v>
          </cell>
          <cell r="D132" t="e">
            <v>#REF!</v>
          </cell>
          <cell r="P132">
            <v>0</v>
          </cell>
        </row>
        <row r="134">
          <cell r="D134" t="str">
            <v>Σύνολο</v>
          </cell>
          <cell r="P134">
            <v>0</v>
          </cell>
        </row>
        <row r="136">
          <cell r="C136" t="e">
            <v>#REF!</v>
          </cell>
          <cell r="D136" t="e">
            <v>#REF!</v>
          </cell>
          <cell r="P136">
            <v>0</v>
          </cell>
        </row>
        <row r="138">
          <cell r="D138" t="str">
            <v>Σύνολο</v>
          </cell>
          <cell r="P138">
            <v>0</v>
          </cell>
        </row>
        <row r="140">
          <cell r="C140" t="e">
            <v>#REF!</v>
          </cell>
          <cell r="D140" t="e">
            <v>#REF!</v>
          </cell>
          <cell r="P140">
            <v>0</v>
          </cell>
        </row>
        <row r="142">
          <cell r="D142" t="str">
            <v>Σύνολο</v>
          </cell>
          <cell r="P142">
            <v>0</v>
          </cell>
        </row>
        <row r="144">
          <cell r="C144" t="e">
            <v>#REF!</v>
          </cell>
          <cell r="D144" t="e">
            <v>#REF!</v>
          </cell>
          <cell r="P144">
            <v>0</v>
          </cell>
        </row>
        <row r="146">
          <cell r="D146" t="str">
            <v>Σύνολο</v>
          </cell>
          <cell r="P146">
            <v>0</v>
          </cell>
        </row>
        <row r="148">
          <cell r="C148" t="e">
            <v>#REF!</v>
          </cell>
          <cell r="D148" t="e">
            <v>#REF!</v>
          </cell>
          <cell r="P148">
            <v>0</v>
          </cell>
        </row>
        <row r="150">
          <cell r="D150" t="str">
            <v>Σύνολο</v>
          </cell>
          <cell r="P150">
            <v>0</v>
          </cell>
        </row>
        <row r="152">
          <cell r="C152" t="e">
            <v>#REF!</v>
          </cell>
          <cell r="D152" t="e">
            <v>#REF!</v>
          </cell>
          <cell r="P152">
            <v>0</v>
          </cell>
        </row>
        <row r="154">
          <cell r="D154" t="str">
            <v>Σύνολο</v>
          </cell>
          <cell r="P154">
            <v>0</v>
          </cell>
        </row>
        <row r="156">
          <cell r="C156" t="e">
            <v>#REF!</v>
          </cell>
          <cell r="D156" t="e">
            <v>#REF!</v>
          </cell>
          <cell r="P156">
            <v>0</v>
          </cell>
        </row>
        <row r="158">
          <cell r="D158" t="str">
            <v>Σύνολο</v>
          </cell>
          <cell r="P158">
            <v>0</v>
          </cell>
        </row>
        <row r="160">
          <cell r="C160" t="e">
            <v>#REF!</v>
          </cell>
          <cell r="D160" t="e">
            <v>#REF!</v>
          </cell>
          <cell r="P160">
            <v>0</v>
          </cell>
        </row>
        <row r="162">
          <cell r="D162" t="str">
            <v>Σύνολο</v>
          </cell>
          <cell r="P162">
            <v>0</v>
          </cell>
        </row>
        <row r="164">
          <cell r="C164" t="e">
            <v>#REF!</v>
          </cell>
          <cell r="D164" t="e">
            <v>#REF!</v>
          </cell>
          <cell r="P164">
            <v>0</v>
          </cell>
        </row>
        <row r="166">
          <cell r="D166" t="str">
            <v>Σύνολο</v>
          </cell>
          <cell r="P166">
            <v>0</v>
          </cell>
        </row>
        <row r="168">
          <cell r="C168" t="e">
            <v>#REF!</v>
          </cell>
          <cell r="D168" t="e">
            <v>#REF!</v>
          </cell>
          <cell r="P168">
            <v>0</v>
          </cell>
        </row>
        <row r="170">
          <cell r="D170" t="str">
            <v>Σύνολο</v>
          </cell>
          <cell r="P170">
            <v>0</v>
          </cell>
        </row>
        <row r="172">
          <cell r="C172" t="e">
            <v>#REF!</v>
          </cell>
          <cell r="D172" t="e">
            <v>#REF!</v>
          </cell>
          <cell r="P172">
            <v>0</v>
          </cell>
        </row>
        <row r="174">
          <cell r="D174" t="str">
            <v>Σύνολο</v>
          </cell>
          <cell r="P174">
            <v>0</v>
          </cell>
        </row>
        <row r="176">
          <cell r="C176" t="e">
            <v>#REF!</v>
          </cell>
          <cell r="D176" t="e">
            <v>#REF!</v>
          </cell>
          <cell r="P176">
            <v>0</v>
          </cell>
        </row>
        <row r="178">
          <cell r="D178" t="str">
            <v>Σύνολο</v>
          </cell>
          <cell r="P178">
            <v>0</v>
          </cell>
        </row>
        <row r="180">
          <cell r="C180" t="e">
            <v>#REF!</v>
          </cell>
          <cell r="D180" t="e">
            <v>#REF!</v>
          </cell>
          <cell r="P180">
            <v>0</v>
          </cell>
        </row>
        <row r="182">
          <cell r="D182" t="str">
            <v>Σύνολο</v>
          </cell>
          <cell r="P182">
            <v>0</v>
          </cell>
        </row>
        <row r="184">
          <cell r="C184" t="e">
            <v>#REF!</v>
          </cell>
          <cell r="D184" t="e">
            <v>#REF!</v>
          </cell>
          <cell r="P184">
            <v>0</v>
          </cell>
        </row>
        <row r="186">
          <cell r="D186" t="str">
            <v>Σύνολο</v>
          </cell>
          <cell r="P186">
            <v>0</v>
          </cell>
        </row>
        <row r="188">
          <cell r="C188" t="e">
            <v>#REF!</v>
          </cell>
          <cell r="D188" t="e">
            <v>#REF!</v>
          </cell>
          <cell r="P188">
            <v>0</v>
          </cell>
        </row>
        <row r="190">
          <cell r="D190" t="str">
            <v>Σύνολο</v>
          </cell>
          <cell r="P190">
            <v>0</v>
          </cell>
        </row>
        <row r="192">
          <cell r="C192" t="e">
            <v>#REF!</v>
          </cell>
          <cell r="D192" t="e">
            <v>#REF!</v>
          </cell>
          <cell r="P192">
            <v>0</v>
          </cell>
        </row>
        <row r="194">
          <cell r="D194" t="str">
            <v>Σύνολο</v>
          </cell>
          <cell r="P194">
            <v>0</v>
          </cell>
        </row>
        <row r="196">
          <cell r="C196" t="e">
            <v>#REF!</v>
          </cell>
          <cell r="D196" t="e">
            <v>#REF!</v>
          </cell>
          <cell r="P196">
            <v>0</v>
          </cell>
        </row>
        <row r="198">
          <cell r="D198" t="str">
            <v>Σύνολο</v>
          </cell>
          <cell r="P198">
            <v>0</v>
          </cell>
        </row>
        <row r="200">
          <cell r="C200" t="e">
            <v>#REF!</v>
          </cell>
          <cell r="D200" t="e">
            <v>#REF!</v>
          </cell>
          <cell r="P200">
            <v>0</v>
          </cell>
        </row>
        <row r="202">
          <cell r="D202" t="str">
            <v>Σύνολο</v>
          </cell>
          <cell r="P202">
            <v>0</v>
          </cell>
        </row>
        <row r="204">
          <cell r="C204" t="e">
            <v>#REF!</v>
          </cell>
          <cell r="D204" t="e">
            <v>#REF!</v>
          </cell>
          <cell r="P204">
            <v>0</v>
          </cell>
        </row>
        <row r="206">
          <cell r="D206" t="str">
            <v>Σύνολο</v>
          </cell>
          <cell r="P206">
            <v>0</v>
          </cell>
        </row>
        <row r="208">
          <cell r="C208" t="e">
            <v>#REF!</v>
          </cell>
          <cell r="D208" t="e">
            <v>#REF!</v>
          </cell>
          <cell r="P208">
            <v>0</v>
          </cell>
        </row>
        <row r="210">
          <cell r="D210" t="str">
            <v>Σύνολο</v>
          </cell>
          <cell r="P210">
            <v>0</v>
          </cell>
        </row>
        <row r="212">
          <cell r="C212" t="e">
            <v>#REF!</v>
          </cell>
          <cell r="D212" t="e">
            <v>#REF!</v>
          </cell>
          <cell r="P212">
            <v>0</v>
          </cell>
        </row>
        <row r="214">
          <cell r="D214" t="str">
            <v>Σύνολο</v>
          </cell>
          <cell r="P214">
            <v>0</v>
          </cell>
        </row>
        <row r="216">
          <cell r="C216" t="e">
            <v>#REF!</v>
          </cell>
          <cell r="D216" t="e">
            <v>#REF!</v>
          </cell>
          <cell r="P216">
            <v>0</v>
          </cell>
        </row>
        <row r="218">
          <cell r="D218" t="str">
            <v>Σύνολο</v>
          </cell>
          <cell r="P218">
            <v>0</v>
          </cell>
        </row>
        <row r="220">
          <cell r="C220" t="e">
            <v>#REF!</v>
          </cell>
          <cell r="D220" t="e">
            <v>#REF!</v>
          </cell>
          <cell r="P220">
            <v>0</v>
          </cell>
        </row>
        <row r="222">
          <cell r="D222" t="str">
            <v>Σύνολο</v>
          </cell>
          <cell r="P222">
            <v>0</v>
          </cell>
        </row>
        <row r="224">
          <cell r="C224" t="e">
            <v>#REF!</v>
          </cell>
          <cell r="D224" t="e">
            <v>#REF!</v>
          </cell>
          <cell r="P224">
            <v>0</v>
          </cell>
        </row>
        <row r="226">
          <cell r="D226" t="str">
            <v>Σύνολο</v>
          </cell>
          <cell r="P226">
            <v>0</v>
          </cell>
        </row>
        <row r="228">
          <cell r="C228" t="e">
            <v>#REF!</v>
          </cell>
          <cell r="D228" t="e">
            <v>#REF!</v>
          </cell>
          <cell r="P228">
            <v>0</v>
          </cell>
        </row>
        <row r="230">
          <cell r="D230" t="str">
            <v>Σύνολο</v>
          </cell>
          <cell r="P230">
            <v>0</v>
          </cell>
        </row>
        <row r="232">
          <cell r="C232" t="e">
            <v>#REF!</v>
          </cell>
          <cell r="D232" t="e">
            <v>#REF!</v>
          </cell>
          <cell r="P232">
            <v>0</v>
          </cell>
        </row>
        <row r="234">
          <cell r="D234" t="str">
            <v>Σύνολο</v>
          </cell>
          <cell r="P234">
            <v>0</v>
          </cell>
        </row>
        <row r="236">
          <cell r="C236" t="e">
            <v>#REF!</v>
          </cell>
          <cell r="D236" t="e">
            <v>#REF!</v>
          </cell>
          <cell r="P236">
            <v>0</v>
          </cell>
        </row>
        <row r="238">
          <cell r="D238" t="str">
            <v>Σύνολο</v>
          </cell>
          <cell r="P238">
            <v>0</v>
          </cell>
        </row>
        <row r="240">
          <cell r="C240" t="e">
            <v>#REF!</v>
          </cell>
          <cell r="D240" t="e">
            <v>#REF!</v>
          </cell>
          <cell r="P240">
            <v>0</v>
          </cell>
        </row>
        <row r="242">
          <cell r="D242" t="str">
            <v>Σύνολο</v>
          </cell>
          <cell r="P242">
            <v>0</v>
          </cell>
        </row>
        <row r="244">
          <cell r="C244" t="e">
            <v>#REF!</v>
          </cell>
          <cell r="D244" t="e">
            <v>#REF!</v>
          </cell>
          <cell r="P244">
            <v>0</v>
          </cell>
        </row>
        <row r="246">
          <cell r="D246" t="str">
            <v>Σύνολο</v>
          </cell>
          <cell r="P246">
            <v>0</v>
          </cell>
        </row>
        <row r="248">
          <cell r="C248" t="e">
            <v>#REF!</v>
          </cell>
          <cell r="D248" t="e">
            <v>#REF!</v>
          </cell>
          <cell r="P248">
            <v>0</v>
          </cell>
        </row>
        <row r="250">
          <cell r="D250" t="str">
            <v>Σύνολο</v>
          </cell>
          <cell r="P250">
            <v>0</v>
          </cell>
        </row>
        <row r="252">
          <cell r="C252" t="e">
            <v>#REF!</v>
          </cell>
          <cell r="D252" t="e">
            <v>#REF!</v>
          </cell>
          <cell r="P252">
            <v>0</v>
          </cell>
        </row>
        <row r="254">
          <cell r="D254" t="str">
            <v>Σύνολο</v>
          </cell>
          <cell r="P254">
            <v>0</v>
          </cell>
        </row>
        <row r="256">
          <cell r="C256" t="e">
            <v>#REF!</v>
          </cell>
          <cell r="D256" t="e">
            <v>#REF!</v>
          </cell>
          <cell r="P256">
            <v>0</v>
          </cell>
        </row>
        <row r="258">
          <cell r="D258" t="str">
            <v>Σύνολο</v>
          </cell>
          <cell r="P258">
            <v>0</v>
          </cell>
        </row>
        <row r="260">
          <cell r="C260" t="e">
            <v>#REF!</v>
          </cell>
          <cell r="D260" t="e">
            <v>#REF!</v>
          </cell>
          <cell r="P260">
            <v>0</v>
          </cell>
        </row>
        <row r="262">
          <cell r="D262" t="str">
            <v>Σύνολο</v>
          </cell>
          <cell r="P262">
            <v>0</v>
          </cell>
        </row>
        <row r="264">
          <cell r="C264" t="e">
            <v>#REF!</v>
          </cell>
          <cell r="D264" t="e">
            <v>#REF!</v>
          </cell>
          <cell r="P264">
            <v>0</v>
          </cell>
        </row>
        <row r="266">
          <cell r="D266" t="str">
            <v>Σύνολο</v>
          </cell>
          <cell r="P266">
            <v>0</v>
          </cell>
        </row>
        <row r="268">
          <cell r="C268" t="e">
            <v>#REF!</v>
          </cell>
          <cell r="D268" t="e">
            <v>#REF!</v>
          </cell>
          <cell r="P268">
            <v>0</v>
          </cell>
        </row>
        <row r="270">
          <cell r="D270" t="str">
            <v>Σύνολο</v>
          </cell>
          <cell r="P270">
            <v>0</v>
          </cell>
        </row>
        <row r="272">
          <cell r="C272" t="e">
            <v>#REF!</v>
          </cell>
          <cell r="D272" t="e">
            <v>#REF!</v>
          </cell>
          <cell r="P272">
            <v>0</v>
          </cell>
        </row>
        <row r="274">
          <cell r="D274" t="str">
            <v>Σύνολο</v>
          </cell>
          <cell r="P274">
            <v>0</v>
          </cell>
        </row>
        <row r="276">
          <cell r="C276" t="e">
            <v>#REF!</v>
          </cell>
          <cell r="D276" t="e">
            <v>#REF!</v>
          </cell>
          <cell r="P276">
            <v>0</v>
          </cell>
        </row>
        <row r="278">
          <cell r="D278" t="str">
            <v>Σύνολο</v>
          </cell>
          <cell r="P278">
            <v>0</v>
          </cell>
        </row>
        <row r="280">
          <cell r="C280" t="e">
            <v>#REF!</v>
          </cell>
          <cell r="D280" t="e">
            <v>#REF!</v>
          </cell>
          <cell r="P280">
            <v>0</v>
          </cell>
        </row>
        <row r="282">
          <cell r="D282" t="str">
            <v>Σύνολο</v>
          </cell>
          <cell r="P282">
            <v>0</v>
          </cell>
        </row>
        <row r="284">
          <cell r="C284" t="e">
            <v>#REF!</v>
          </cell>
          <cell r="D284" t="e">
            <v>#REF!</v>
          </cell>
          <cell r="P284">
            <v>0</v>
          </cell>
        </row>
        <row r="286">
          <cell r="D286" t="str">
            <v>Σύνολο</v>
          </cell>
          <cell r="P286">
            <v>0</v>
          </cell>
        </row>
        <row r="288">
          <cell r="C288" t="e">
            <v>#REF!</v>
          </cell>
          <cell r="D288" t="e">
            <v>#REF!</v>
          </cell>
          <cell r="P288">
            <v>0</v>
          </cell>
        </row>
        <row r="290">
          <cell r="D290" t="str">
            <v>Σύνολο</v>
          </cell>
          <cell r="P290">
            <v>0</v>
          </cell>
        </row>
        <row r="292">
          <cell r="C292" t="e">
            <v>#REF!</v>
          </cell>
          <cell r="D292" t="e">
            <v>#REF!</v>
          </cell>
          <cell r="P292">
            <v>0</v>
          </cell>
        </row>
        <row r="294">
          <cell r="D294" t="str">
            <v>Σύνολο</v>
          </cell>
          <cell r="P294">
            <v>0</v>
          </cell>
        </row>
        <row r="296">
          <cell r="C296" t="e">
            <v>#REF!</v>
          </cell>
          <cell r="D296" t="e">
            <v>#REF!</v>
          </cell>
          <cell r="P296">
            <v>0</v>
          </cell>
        </row>
        <row r="298">
          <cell r="D298" t="str">
            <v>Σύνολο</v>
          </cell>
          <cell r="P298">
            <v>0</v>
          </cell>
        </row>
        <row r="300">
          <cell r="C300" t="e">
            <v>#REF!</v>
          </cell>
          <cell r="D300" t="e">
            <v>#REF!</v>
          </cell>
          <cell r="P300">
            <v>0</v>
          </cell>
        </row>
        <row r="302">
          <cell r="D302" t="str">
            <v>Σύνολο</v>
          </cell>
          <cell r="P302">
            <v>0</v>
          </cell>
        </row>
        <row r="304">
          <cell r="C304" t="e">
            <v>#REF!</v>
          </cell>
          <cell r="D304" t="e">
            <v>#REF!</v>
          </cell>
          <cell r="P304">
            <v>0</v>
          </cell>
        </row>
        <row r="306">
          <cell r="D306" t="str">
            <v>Σύνολο</v>
          </cell>
          <cell r="P306">
            <v>0</v>
          </cell>
        </row>
        <row r="308">
          <cell r="C308" t="e">
            <v>#REF!</v>
          </cell>
          <cell r="D308" t="e">
            <v>#REF!</v>
          </cell>
          <cell r="P308">
            <v>0</v>
          </cell>
        </row>
        <row r="310">
          <cell r="D310" t="str">
            <v>Σύνολο</v>
          </cell>
          <cell r="P310">
            <v>0</v>
          </cell>
        </row>
        <row r="312">
          <cell r="C312" t="e">
            <v>#REF!</v>
          </cell>
          <cell r="D312" t="e">
            <v>#REF!</v>
          </cell>
          <cell r="P312">
            <v>0</v>
          </cell>
        </row>
        <row r="314">
          <cell r="D314" t="str">
            <v>Σύνολο</v>
          </cell>
          <cell r="P314">
            <v>0</v>
          </cell>
        </row>
        <row r="316">
          <cell r="C316" t="e">
            <v>#REF!</v>
          </cell>
          <cell r="D316" t="e">
            <v>#REF!</v>
          </cell>
          <cell r="P316">
            <v>0</v>
          </cell>
        </row>
        <row r="318">
          <cell r="D318" t="str">
            <v>Σύνολο</v>
          </cell>
          <cell r="P318">
            <v>0</v>
          </cell>
        </row>
        <row r="320">
          <cell r="C320" t="e">
            <v>#REF!</v>
          </cell>
          <cell r="D320" t="e">
            <v>#REF!</v>
          </cell>
          <cell r="P320">
            <v>0</v>
          </cell>
        </row>
        <row r="322">
          <cell r="D322" t="str">
            <v>Σύνολο</v>
          </cell>
          <cell r="P322">
            <v>0</v>
          </cell>
        </row>
        <row r="324">
          <cell r="C324" t="e">
            <v>#REF!</v>
          </cell>
          <cell r="D324" t="e">
            <v>#REF!</v>
          </cell>
          <cell r="P324">
            <v>0</v>
          </cell>
        </row>
        <row r="326">
          <cell r="D326" t="str">
            <v>Σύνολο</v>
          </cell>
          <cell r="P326">
            <v>0</v>
          </cell>
        </row>
        <row r="328">
          <cell r="C328" t="e">
            <v>#REF!</v>
          </cell>
          <cell r="D328" t="e">
            <v>#REF!</v>
          </cell>
          <cell r="P328">
            <v>0</v>
          </cell>
        </row>
        <row r="330">
          <cell r="D330" t="str">
            <v>Σύνολο</v>
          </cell>
          <cell r="P330">
            <v>0</v>
          </cell>
        </row>
        <row r="332">
          <cell r="C332" t="e">
            <v>#REF!</v>
          </cell>
          <cell r="D332" t="e">
            <v>#REF!</v>
          </cell>
          <cell r="P332">
            <v>0</v>
          </cell>
        </row>
        <row r="334">
          <cell r="D334" t="str">
            <v>Σύνολο</v>
          </cell>
          <cell r="P334">
            <v>0</v>
          </cell>
        </row>
        <row r="336">
          <cell r="C336" t="e">
            <v>#REF!</v>
          </cell>
          <cell r="D336" t="e">
            <v>#REF!</v>
          </cell>
          <cell r="P336">
            <v>0</v>
          </cell>
        </row>
        <row r="338">
          <cell r="D338" t="str">
            <v>Σύνολο</v>
          </cell>
          <cell r="P338">
            <v>0</v>
          </cell>
        </row>
        <row r="340">
          <cell r="C340" t="e">
            <v>#REF!</v>
          </cell>
          <cell r="D340" t="e">
            <v>#REF!</v>
          </cell>
          <cell r="P340">
            <v>0</v>
          </cell>
        </row>
        <row r="342">
          <cell r="D342" t="str">
            <v>Σύνολο</v>
          </cell>
          <cell r="P342">
            <v>0</v>
          </cell>
        </row>
        <row r="344">
          <cell r="C344" t="e">
            <v>#REF!</v>
          </cell>
          <cell r="D344" t="e">
            <v>#REF!</v>
          </cell>
          <cell r="P344">
            <v>0</v>
          </cell>
        </row>
        <row r="346">
          <cell r="D346" t="str">
            <v>Σύνολο</v>
          </cell>
          <cell r="P346">
            <v>0</v>
          </cell>
        </row>
        <row r="348">
          <cell r="C348" t="e">
            <v>#REF!</v>
          </cell>
          <cell r="D348" t="e">
            <v>#REF!</v>
          </cell>
          <cell r="P348">
            <v>0</v>
          </cell>
        </row>
        <row r="350">
          <cell r="D350" t="str">
            <v>Σύνολο</v>
          </cell>
          <cell r="P350">
            <v>0</v>
          </cell>
        </row>
        <row r="352">
          <cell r="C352" t="e">
            <v>#REF!</v>
          </cell>
          <cell r="D352" t="e">
            <v>#REF!</v>
          </cell>
          <cell r="P352">
            <v>0</v>
          </cell>
        </row>
        <row r="354">
          <cell r="D354" t="str">
            <v>Σύνολο</v>
          </cell>
          <cell r="P354">
            <v>0</v>
          </cell>
        </row>
        <row r="356">
          <cell r="C356" t="e">
            <v>#REF!</v>
          </cell>
          <cell r="D356" t="e">
            <v>#REF!</v>
          </cell>
          <cell r="P356">
            <v>0</v>
          </cell>
        </row>
        <row r="358">
          <cell r="D358" t="str">
            <v>Σύνολο</v>
          </cell>
          <cell r="P358">
            <v>0</v>
          </cell>
        </row>
        <row r="360">
          <cell r="C360" t="e">
            <v>#REF!</v>
          </cell>
          <cell r="D360" t="e">
            <v>#REF!</v>
          </cell>
          <cell r="P360">
            <v>0</v>
          </cell>
        </row>
        <row r="362">
          <cell r="D362" t="str">
            <v>Σύνολο</v>
          </cell>
          <cell r="P362">
            <v>0</v>
          </cell>
        </row>
        <row r="364">
          <cell r="C364" t="e">
            <v>#REF!</v>
          </cell>
          <cell r="D364" t="e">
            <v>#REF!</v>
          </cell>
          <cell r="P364">
            <v>0</v>
          </cell>
        </row>
        <row r="366">
          <cell r="D366" t="str">
            <v>Σύνολο</v>
          </cell>
          <cell r="P366">
            <v>0</v>
          </cell>
        </row>
        <row r="368">
          <cell r="C368" t="e">
            <v>#REF!</v>
          </cell>
          <cell r="D368" t="e">
            <v>#REF!</v>
          </cell>
          <cell r="P368">
            <v>0</v>
          </cell>
        </row>
        <row r="370">
          <cell r="D370" t="str">
            <v>Σύνολο</v>
          </cell>
          <cell r="P370">
            <v>0</v>
          </cell>
        </row>
        <row r="372">
          <cell r="C372" t="e">
            <v>#REF!</v>
          </cell>
          <cell r="D372" t="e">
            <v>#REF!</v>
          </cell>
          <cell r="P372">
            <v>0</v>
          </cell>
        </row>
        <row r="374">
          <cell r="D374" t="str">
            <v>Σύνολο</v>
          </cell>
          <cell r="P374">
            <v>0</v>
          </cell>
        </row>
        <row r="376">
          <cell r="D376" t="str">
            <v>Ο ΑΝΑΔΟΧΟΣ</v>
          </cell>
          <cell r="N376" t="str">
            <v>ΟΙ ΕΠΙΒΛΕΠΟΝΤΕΣ ΜΗΧΑΝΙΚΟΙ</v>
          </cell>
        </row>
        <row r="377">
          <cell r="I377" t="str">
            <v>ΘΕΩΡΗΘΗΚΕ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46"/>
  <sheetViews>
    <sheetView tabSelected="1" zoomScalePageLayoutView="0" workbookViewId="0" topLeftCell="A41">
      <selection activeCell="D65" sqref="D65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28.625" style="0" customWidth="1"/>
    <col min="4" max="4" width="4.625" style="0" customWidth="1"/>
    <col min="5" max="5" width="4.125" style="0" customWidth="1"/>
    <col min="6" max="6" width="6.125" style="0" customWidth="1"/>
    <col min="7" max="7" width="6.375" style="0" customWidth="1"/>
    <col min="8" max="8" width="9.125" style="0" customWidth="1"/>
    <col min="9" max="9" width="9.625" style="0" customWidth="1"/>
    <col min="10" max="10" width="1.12109375" style="0" customWidth="1"/>
    <col min="11" max="11" width="6.875" style="0" customWidth="1"/>
    <col min="12" max="12" width="6.125" style="0" customWidth="1"/>
    <col min="13" max="13" width="9.125" style="0" customWidth="1"/>
    <col min="14" max="14" width="9.875" style="0" customWidth="1"/>
    <col min="15" max="15" width="1.37890625" style="0" customWidth="1"/>
    <col min="16" max="16" width="7.625" style="0" customWidth="1"/>
    <col min="17" max="17" width="8.625" style="0" customWidth="1"/>
    <col min="18" max="18" width="9.375" style="0" customWidth="1"/>
    <col min="19" max="19" width="8.625" style="0" customWidth="1"/>
    <col min="21" max="21" width="11.00390625" style="0" customWidth="1"/>
  </cols>
  <sheetData>
    <row r="2" spans="3:19" ht="12.75">
      <c r="C2" s="123" t="s">
        <v>16</v>
      </c>
      <c r="K2" t="s">
        <v>69</v>
      </c>
      <c r="N2" s="77"/>
      <c r="O2" s="77"/>
      <c r="P2" s="77"/>
      <c r="Q2" s="77"/>
      <c r="R2" s="77"/>
      <c r="S2" s="77"/>
    </row>
    <row r="3" spans="3:19" ht="15">
      <c r="C3" s="122" t="s">
        <v>124</v>
      </c>
      <c r="K3" t="s">
        <v>70</v>
      </c>
      <c r="N3" s="77"/>
      <c r="O3" s="77"/>
      <c r="P3" s="77"/>
      <c r="Q3" s="77"/>
      <c r="R3" s="77"/>
      <c r="S3" s="77"/>
    </row>
    <row r="4" ht="12.75">
      <c r="C4" s="123" t="s">
        <v>123</v>
      </c>
    </row>
    <row r="5" ht="12.75">
      <c r="C5" s="123" t="s">
        <v>125</v>
      </c>
    </row>
    <row r="6" spans="2:19" ht="12.75">
      <c r="B6" s="136" t="s">
        <v>21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8" spans="2:19" ht="12.75" customHeight="1">
      <c r="B8" s="126" t="s">
        <v>0</v>
      </c>
      <c r="C8" s="126" t="s">
        <v>1</v>
      </c>
      <c r="D8" s="126" t="s">
        <v>3</v>
      </c>
      <c r="E8" s="126" t="s">
        <v>2</v>
      </c>
      <c r="F8" s="131" t="s">
        <v>8</v>
      </c>
      <c r="G8" s="132"/>
      <c r="H8" s="132"/>
      <c r="I8" s="133"/>
      <c r="J8" s="24"/>
      <c r="K8" s="131" t="s">
        <v>30</v>
      </c>
      <c r="L8" s="132"/>
      <c r="M8" s="132"/>
      <c r="N8" s="133"/>
      <c r="O8" s="24"/>
      <c r="P8" s="131" t="s">
        <v>9</v>
      </c>
      <c r="Q8" s="132"/>
      <c r="R8" s="132"/>
      <c r="S8" s="133"/>
    </row>
    <row r="9" spans="2:19" ht="12.75" customHeight="1">
      <c r="B9" s="127"/>
      <c r="C9" s="127"/>
      <c r="D9" s="127"/>
      <c r="E9" s="127"/>
      <c r="F9" s="126" t="s">
        <v>27</v>
      </c>
      <c r="G9" s="126" t="s">
        <v>4</v>
      </c>
      <c r="H9" s="134" t="s">
        <v>7</v>
      </c>
      <c r="I9" s="135"/>
      <c r="J9" s="24"/>
      <c r="K9" s="126" t="s">
        <v>27</v>
      </c>
      <c r="L9" s="126" t="s">
        <v>4</v>
      </c>
      <c r="M9" s="134" t="s">
        <v>7</v>
      </c>
      <c r="N9" s="135"/>
      <c r="O9" s="24"/>
      <c r="P9" s="137" t="s">
        <v>12</v>
      </c>
      <c r="Q9" s="138"/>
      <c r="R9" s="134" t="s">
        <v>13</v>
      </c>
      <c r="S9" s="135"/>
    </row>
    <row r="10" spans="2:19" ht="12.75" customHeight="1">
      <c r="B10" s="127"/>
      <c r="C10" s="127"/>
      <c r="D10" s="127"/>
      <c r="E10" s="127"/>
      <c r="F10" s="127"/>
      <c r="G10" s="127"/>
      <c r="H10" s="16" t="s">
        <v>5</v>
      </c>
      <c r="I10" s="16" t="s">
        <v>6</v>
      </c>
      <c r="J10" s="24"/>
      <c r="K10" s="127"/>
      <c r="L10" s="127"/>
      <c r="M10" s="16" t="s">
        <v>5</v>
      </c>
      <c r="N10" s="16" t="s">
        <v>6</v>
      </c>
      <c r="O10" s="24"/>
      <c r="P10" s="16" t="s">
        <v>10</v>
      </c>
      <c r="Q10" s="16" t="s">
        <v>11</v>
      </c>
      <c r="R10" s="16" t="s">
        <v>5</v>
      </c>
      <c r="S10" s="16" t="s">
        <v>6</v>
      </c>
    </row>
    <row r="11" spans="2:19" ht="12.75" customHeight="1">
      <c r="B11" s="18"/>
      <c r="C11" s="19" t="s">
        <v>71</v>
      </c>
      <c r="D11" s="18"/>
      <c r="E11" s="19"/>
      <c r="F11" s="18"/>
      <c r="G11" s="18"/>
      <c r="H11" s="18"/>
      <c r="I11" s="18"/>
      <c r="J11" s="24"/>
      <c r="K11" s="92"/>
      <c r="L11" s="18"/>
      <c r="M11" s="23"/>
      <c r="N11" s="18"/>
      <c r="O11" s="24"/>
      <c r="P11" s="18"/>
      <c r="Q11" s="18"/>
      <c r="R11" s="18"/>
      <c r="S11" s="18"/>
    </row>
    <row r="12" spans="2:19" ht="36.75" customHeight="1">
      <c r="B12" s="18">
        <v>1</v>
      </c>
      <c r="C12" s="39" t="s">
        <v>67</v>
      </c>
      <c r="D12" s="19" t="s">
        <v>55</v>
      </c>
      <c r="E12" s="19" t="s">
        <v>39</v>
      </c>
      <c r="F12" s="22">
        <v>650</v>
      </c>
      <c r="G12" s="23">
        <v>12.64</v>
      </c>
      <c r="H12" s="23">
        <f>ROUND(F12*G12,2)</f>
        <v>8216</v>
      </c>
      <c r="I12" s="23"/>
      <c r="J12" s="24"/>
      <c r="K12" s="22">
        <v>650</v>
      </c>
      <c r="L12" s="23">
        <v>12.64</v>
      </c>
      <c r="M12" s="23">
        <f>ROUND(K12*L12,2)</f>
        <v>8216</v>
      </c>
      <c r="N12" s="23"/>
      <c r="O12" s="24"/>
      <c r="P12" s="23" t="str">
        <f>IF(M12-H12&gt;0,M12-H12," ")</f>
        <v> </v>
      </c>
      <c r="Q12" s="23"/>
      <c r="R12" s="23" t="str">
        <f>IF(M12-H12&lt;0,H12-M12," ")</f>
        <v> </v>
      </c>
      <c r="S12" s="23"/>
    </row>
    <row r="13" spans="2:19" ht="30" customHeight="1">
      <c r="B13" s="18">
        <v>2</v>
      </c>
      <c r="C13" s="39" t="s">
        <v>68</v>
      </c>
      <c r="D13" s="19" t="s">
        <v>72</v>
      </c>
      <c r="E13" s="19" t="s">
        <v>39</v>
      </c>
      <c r="F13" s="22">
        <v>650</v>
      </c>
      <c r="G13" s="23">
        <v>4</v>
      </c>
      <c r="H13" s="23">
        <f>ROUND(F13*G13,2)</f>
        <v>2600</v>
      </c>
      <c r="I13" s="23"/>
      <c r="J13" s="24"/>
      <c r="K13" s="22">
        <v>650</v>
      </c>
      <c r="L13" s="23">
        <v>4</v>
      </c>
      <c r="M13" s="23">
        <f>ROUND(K13*L13,2)</f>
        <v>2600</v>
      </c>
      <c r="N13" s="23"/>
      <c r="O13" s="24"/>
      <c r="P13" s="23" t="str">
        <f>IF(M13-H13&gt;0,M13-H13," ")</f>
        <v> </v>
      </c>
      <c r="Q13" s="23"/>
      <c r="R13" s="23" t="str">
        <f>IF(M13-H13&lt;0,H13-M13," ")</f>
        <v> </v>
      </c>
      <c r="S13" s="23"/>
    </row>
    <row r="14" spans="2:19" ht="12.75" customHeight="1">
      <c r="B14" s="27"/>
      <c r="C14" s="28" t="s">
        <v>17</v>
      </c>
      <c r="D14" s="29"/>
      <c r="E14" s="30"/>
      <c r="F14" s="52"/>
      <c r="G14" s="53"/>
      <c r="H14" s="54">
        <f>SUM(H12:H13)</f>
        <v>10816</v>
      </c>
      <c r="I14" s="54"/>
      <c r="J14" s="24"/>
      <c r="K14" s="52"/>
      <c r="L14" s="53"/>
      <c r="M14" s="54">
        <f>SUM(M12:M13)</f>
        <v>10816</v>
      </c>
      <c r="N14" s="54"/>
      <c r="O14" s="24"/>
      <c r="P14" s="54">
        <f>SUM(P13:P13)</f>
        <v>0</v>
      </c>
      <c r="Q14" s="54"/>
      <c r="R14" s="54">
        <f>SUM(R11:R13)</f>
        <v>0</v>
      </c>
      <c r="S14" s="54"/>
    </row>
    <row r="15" spans="2:19" ht="12.75" customHeight="1">
      <c r="B15" s="25"/>
      <c r="C15" s="31" t="s">
        <v>24</v>
      </c>
      <c r="D15" s="124">
        <v>0.1</v>
      </c>
      <c r="E15" s="26"/>
      <c r="F15" s="55"/>
      <c r="G15" s="56"/>
      <c r="H15" s="51">
        <f>ROUND(H14*D15,2)</f>
        <v>1081.6</v>
      </c>
      <c r="I15" s="51"/>
      <c r="J15" s="24"/>
      <c r="K15" s="55"/>
      <c r="L15" s="56"/>
      <c r="M15" s="51">
        <f>ROUND(M14*D15,2)</f>
        <v>1081.6</v>
      </c>
      <c r="N15" s="51"/>
      <c r="O15" s="24"/>
      <c r="P15" s="51">
        <f>ROUND(P14*D15,2)</f>
        <v>0</v>
      </c>
      <c r="Q15" s="51"/>
      <c r="R15" s="51">
        <f>ROUND(R14*D15,2)</f>
        <v>0</v>
      </c>
      <c r="S15" s="51"/>
    </row>
    <row r="16" spans="2:22" ht="12.75" customHeight="1">
      <c r="B16" s="32"/>
      <c r="C16" s="48" t="s">
        <v>18</v>
      </c>
      <c r="D16" s="33"/>
      <c r="E16" s="34"/>
      <c r="F16" s="57"/>
      <c r="G16" s="58"/>
      <c r="H16" s="59">
        <f>SUM(H14-H15)</f>
        <v>9734.4</v>
      </c>
      <c r="I16" s="60">
        <f>H16</f>
        <v>9734.4</v>
      </c>
      <c r="J16" s="24"/>
      <c r="K16" s="57"/>
      <c r="L16" s="58"/>
      <c r="M16" s="59">
        <f>SUM(M14-M15)</f>
        <v>9734.4</v>
      </c>
      <c r="N16" s="60">
        <f>M16</f>
        <v>9734.4</v>
      </c>
      <c r="O16" s="24"/>
      <c r="P16" s="59">
        <f>P14-P15</f>
        <v>0</v>
      </c>
      <c r="Q16" s="60">
        <f>P16</f>
        <v>0</v>
      </c>
      <c r="R16" s="59">
        <f>R14-R15</f>
        <v>0</v>
      </c>
      <c r="S16" s="60">
        <f>R16</f>
        <v>0</v>
      </c>
      <c r="U16" s="2"/>
      <c r="V16" s="2"/>
    </row>
    <row r="17" spans="2:19" ht="12.75" customHeight="1">
      <c r="B17" s="18"/>
      <c r="C17" s="118" t="s">
        <v>81</v>
      </c>
      <c r="D17" s="18"/>
      <c r="E17" s="19"/>
      <c r="F17" s="18"/>
      <c r="G17" s="18"/>
      <c r="H17" s="18"/>
      <c r="I17" s="18"/>
      <c r="J17" s="24"/>
      <c r="K17" s="18"/>
      <c r="L17" s="18"/>
      <c r="M17" s="18"/>
      <c r="N17" s="18"/>
      <c r="O17" s="24"/>
      <c r="P17" s="18"/>
      <c r="Q17" s="18"/>
      <c r="R17" s="18"/>
      <c r="S17" s="18"/>
    </row>
    <row r="18" spans="2:19" ht="12.75" customHeight="1">
      <c r="B18" s="18">
        <v>3</v>
      </c>
      <c r="C18" s="39" t="s">
        <v>77</v>
      </c>
      <c r="D18" s="19" t="s">
        <v>56</v>
      </c>
      <c r="E18" s="19" t="s">
        <v>39</v>
      </c>
      <c r="F18" s="22">
        <v>1200</v>
      </c>
      <c r="G18" s="23">
        <v>94.2</v>
      </c>
      <c r="H18" s="23">
        <f>ROUND(F18*G18,2)</f>
        <v>113040</v>
      </c>
      <c r="I18" s="23"/>
      <c r="J18" s="24"/>
      <c r="K18" s="22">
        <v>1200</v>
      </c>
      <c r="L18" s="23">
        <v>94.2</v>
      </c>
      <c r="M18" s="23">
        <f>ROUND(K18*L18,2)</f>
        <v>113040</v>
      </c>
      <c r="N18" s="23"/>
      <c r="O18" s="24"/>
      <c r="P18" s="23" t="str">
        <f>IF(M18-H18&gt;0,M18-H18," ")</f>
        <v> </v>
      </c>
      <c r="Q18" s="23"/>
      <c r="R18" s="23" t="str">
        <f>IF(M18-H18&lt;0,H18-M18," ")</f>
        <v> </v>
      </c>
      <c r="S18" s="23"/>
    </row>
    <row r="19" spans="2:19" ht="12.75" customHeight="1">
      <c r="B19" s="18">
        <v>4</v>
      </c>
      <c r="C19" s="39" t="s">
        <v>78</v>
      </c>
      <c r="D19" s="19" t="s">
        <v>57</v>
      </c>
      <c r="E19" s="19" t="s">
        <v>65</v>
      </c>
      <c r="F19" s="22">
        <v>10000</v>
      </c>
      <c r="G19" s="23">
        <v>1.15</v>
      </c>
      <c r="H19" s="23">
        <f>ROUND(F19*G19,2)</f>
        <v>11500</v>
      </c>
      <c r="I19" s="23"/>
      <c r="J19" s="24"/>
      <c r="K19" s="22">
        <v>10000</v>
      </c>
      <c r="L19" s="23">
        <v>1.15</v>
      </c>
      <c r="M19" s="23">
        <f>ROUND(K19*L19,2)</f>
        <v>11500</v>
      </c>
      <c r="N19" s="23"/>
      <c r="O19" s="24"/>
      <c r="P19" s="23" t="str">
        <f>IF(M19-H19&gt;0,M19-H19," ")</f>
        <v> </v>
      </c>
      <c r="Q19" s="23"/>
      <c r="R19" s="23" t="str">
        <f>IF(M19-H19&lt;0,H19-M19," ")</f>
        <v> </v>
      </c>
      <c r="S19" s="23"/>
    </row>
    <row r="20" spans="2:20" ht="21.75" customHeight="1">
      <c r="B20" s="18">
        <v>5</v>
      </c>
      <c r="C20" s="39" t="s">
        <v>79</v>
      </c>
      <c r="D20" s="19" t="s">
        <v>73</v>
      </c>
      <c r="E20" s="19" t="s">
        <v>75</v>
      </c>
      <c r="F20" s="22">
        <v>3750</v>
      </c>
      <c r="G20" s="23">
        <v>9.6</v>
      </c>
      <c r="H20" s="23">
        <f>ROUND(F20*G20,2)</f>
        <v>36000</v>
      </c>
      <c r="I20" s="23"/>
      <c r="J20" s="24"/>
      <c r="K20" s="22">
        <v>3750</v>
      </c>
      <c r="L20" s="23">
        <v>9.6</v>
      </c>
      <c r="M20" s="23">
        <f>ROUND(K20*L20,2)</f>
        <v>36000</v>
      </c>
      <c r="N20" s="23"/>
      <c r="O20" s="24"/>
      <c r="P20" s="23" t="str">
        <f>IF(M20-H20&gt;0,M20-H20," ")</f>
        <v> </v>
      </c>
      <c r="Q20" s="23"/>
      <c r="R20" s="23" t="str">
        <f>IF(M20-H20&lt;0,H20-M20," ")</f>
        <v> </v>
      </c>
      <c r="S20" s="23"/>
      <c r="T20" s="112"/>
    </row>
    <row r="21" spans="2:20" ht="22.5" customHeight="1">
      <c r="B21" s="18">
        <v>6</v>
      </c>
      <c r="C21" s="39" t="s">
        <v>80</v>
      </c>
      <c r="D21" s="19" t="s">
        <v>74</v>
      </c>
      <c r="E21" s="19" t="s">
        <v>76</v>
      </c>
      <c r="F21" s="22">
        <v>100</v>
      </c>
      <c r="G21" s="23">
        <v>22.5</v>
      </c>
      <c r="H21" s="23">
        <f>ROUND(F21*G21,2)</f>
        <v>2250</v>
      </c>
      <c r="I21" s="23"/>
      <c r="J21" s="24"/>
      <c r="K21" s="22">
        <v>100</v>
      </c>
      <c r="L21" s="23">
        <v>22.5</v>
      </c>
      <c r="M21" s="23">
        <f>ROUND(K21*L21,2)</f>
        <v>2250</v>
      </c>
      <c r="N21" s="23"/>
      <c r="O21" s="24"/>
      <c r="P21" s="23" t="str">
        <f>IF(M21-H21&gt;0,M21-H21," ")</f>
        <v> </v>
      </c>
      <c r="Q21" s="23"/>
      <c r="R21" s="23" t="str">
        <f>IF(M21-H21&lt;0,H21-M21," ")</f>
        <v> </v>
      </c>
      <c r="S21" s="23"/>
      <c r="T21" s="112"/>
    </row>
    <row r="22" spans="2:20" ht="15" customHeight="1">
      <c r="B22" s="101"/>
      <c r="C22" s="28" t="s">
        <v>17</v>
      </c>
      <c r="D22" s="29"/>
      <c r="E22" s="30"/>
      <c r="F22" s="52"/>
      <c r="G22" s="53"/>
      <c r="H22" s="54">
        <f>SUM(H18:H21)</f>
        <v>162790</v>
      </c>
      <c r="I22" s="54"/>
      <c r="J22" s="24"/>
      <c r="K22" s="52"/>
      <c r="L22" s="53"/>
      <c r="M22" s="54">
        <f>SUM(M18:M21)</f>
        <v>162790</v>
      </c>
      <c r="N22" s="54"/>
      <c r="O22" s="24"/>
      <c r="P22" s="54">
        <f>SUM(P20:P21)</f>
        <v>0</v>
      </c>
      <c r="Q22" s="54"/>
      <c r="R22" s="54">
        <f>SUM(R20:R21)</f>
        <v>0</v>
      </c>
      <c r="S22" s="41"/>
      <c r="T22" s="112"/>
    </row>
    <row r="23" spans="2:20" ht="12.75" customHeight="1">
      <c r="B23" s="25"/>
      <c r="C23" s="31" t="s">
        <v>24</v>
      </c>
      <c r="D23" s="124">
        <v>0.07</v>
      </c>
      <c r="E23" s="26"/>
      <c r="F23" s="55"/>
      <c r="G23" s="56"/>
      <c r="H23" s="51">
        <f>ROUND(H22*D23,2)</f>
        <v>11395.3</v>
      </c>
      <c r="I23" s="51"/>
      <c r="J23" s="24"/>
      <c r="K23" s="55"/>
      <c r="L23" s="56"/>
      <c r="M23" s="51">
        <f>ROUND(M22*D23,2)</f>
        <v>11395.3</v>
      </c>
      <c r="N23" s="51"/>
      <c r="O23" s="24"/>
      <c r="P23" s="51">
        <f>ROUND(P22*D23,2)</f>
        <v>0</v>
      </c>
      <c r="Q23" s="51"/>
      <c r="R23" s="51">
        <f>ROUND(R22*D23,2)</f>
        <v>0</v>
      </c>
      <c r="S23" s="51"/>
      <c r="T23" s="112"/>
    </row>
    <row r="24" spans="2:22" ht="12.75" customHeight="1">
      <c r="B24" s="32"/>
      <c r="C24" s="48" t="s">
        <v>18</v>
      </c>
      <c r="D24" s="33"/>
      <c r="E24" s="34"/>
      <c r="F24" s="57"/>
      <c r="G24" s="58"/>
      <c r="H24" s="59">
        <f>SUM(H22-H23)</f>
        <v>151394.7</v>
      </c>
      <c r="I24" s="60">
        <f>H24</f>
        <v>151394.7</v>
      </c>
      <c r="J24" s="24"/>
      <c r="K24" s="57"/>
      <c r="L24" s="58"/>
      <c r="M24" s="59">
        <f>SUM(M22-M23)</f>
        <v>151394.7</v>
      </c>
      <c r="N24" s="60">
        <f>M24</f>
        <v>151394.7</v>
      </c>
      <c r="O24" s="24"/>
      <c r="P24" s="59">
        <f>P22-P23</f>
        <v>0</v>
      </c>
      <c r="Q24" s="60">
        <f>P24</f>
        <v>0</v>
      </c>
      <c r="R24" s="59">
        <f>R22-R23</f>
        <v>0</v>
      </c>
      <c r="S24" s="60">
        <f>R24</f>
        <v>0</v>
      </c>
      <c r="U24" s="2"/>
      <c r="V24" s="2"/>
    </row>
    <row r="25" spans="2:22" ht="12.75" customHeight="1">
      <c r="B25" s="101"/>
      <c r="C25" s="19" t="s">
        <v>82</v>
      </c>
      <c r="D25" s="113"/>
      <c r="E25" s="40"/>
      <c r="F25" s="114"/>
      <c r="G25" s="115"/>
      <c r="H25" s="61"/>
      <c r="I25" s="62"/>
      <c r="J25" s="24"/>
      <c r="K25" s="114"/>
      <c r="L25" s="115"/>
      <c r="M25" s="61"/>
      <c r="N25" s="62"/>
      <c r="O25" s="24"/>
      <c r="P25" s="61"/>
      <c r="Q25" s="62"/>
      <c r="R25" s="61"/>
      <c r="S25" s="62"/>
      <c r="U25" s="2"/>
      <c r="V25" s="2"/>
    </row>
    <row r="26" spans="2:20" ht="35.25" customHeight="1">
      <c r="B26" s="18">
        <v>7</v>
      </c>
      <c r="C26" s="100" t="s">
        <v>83</v>
      </c>
      <c r="D26" s="19" t="s">
        <v>58</v>
      </c>
      <c r="E26" s="19" t="s">
        <v>76</v>
      </c>
      <c r="F26" s="23">
        <v>3200</v>
      </c>
      <c r="G26" s="23">
        <v>18</v>
      </c>
      <c r="H26" s="23">
        <f>ROUND(F26*G26,2)</f>
        <v>57600</v>
      </c>
      <c r="I26" s="23"/>
      <c r="J26" s="24"/>
      <c r="K26" s="23">
        <v>3200</v>
      </c>
      <c r="L26" s="23">
        <v>18</v>
      </c>
      <c r="M26" s="23">
        <f>ROUND(K26*L26,2)</f>
        <v>57600</v>
      </c>
      <c r="N26" s="23"/>
      <c r="O26" s="24"/>
      <c r="P26" s="23" t="str">
        <f>IF(M26-H26&gt;0,M26-H26," ")</f>
        <v> </v>
      </c>
      <c r="Q26" s="23"/>
      <c r="R26" s="23" t="str">
        <f>IF(M26-H26&lt;0,H26-M26," ")</f>
        <v> </v>
      </c>
      <c r="S26" s="23"/>
      <c r="T26" s="112"/>
    </row>
    <row r="27" spans="2:19" ht="41.25" customHeight="1">
      <c r="B27" s="21">
        <v>8</v>
      </c>
      <c r="C27" s="39" t="s">
        <v>84</v>
      </c>
      <c r="D27" s="19" t="s">
        <v>59</v>
      </c>
      <c r="E27" s="19" t="s">
        <v>76</v>
      </c>
      <c r="F27" s="23">
        <v>1800</v>
      </c>
      <c r="G27" s="23">
        <v>45</v>
      </c>
      <c r="H27" s="23">
        <f>ROUND(F27*G27,2)</f>
        <v>81000</v>
      </c>
      <c r="I27" s="23"/>
      <c r="J27" s="24"/>
      <c r="K27" s="23">
        <v>1800</v>
      </c>
      <c r="L27" s="23">
        <v>45</v>
      </c>
      <c r="M27" s="23">
        <f>ROUND(K27*L27,2)</f>
        <v>81000</v>
      </c>
      <c r="N27" s="23"/>
      <c r="O27" s="24"/>
      <c r="P27" s="23" t="str">
        <f>IF(M27-H27&gt;0,M27-H27," ")</f>
        <v> </v>
      </c>
      <c r="Q27" s="23"/>
      <c r="R27" s="23" t="str">
        <f>IF(M27-H27&lt;0,H27-M27," ")</f>
        <v> </v>
      </c>
      <c r="S27" s="23"/>
    </row>
    <row r="28" spans="2:19" ht="24.75" customHeight="1">
      <c r="B28" s="18">
        <v>9</v>
      </c>
      <c r="C28" s="100" t="s">
        <v>85</v>
      </c>
      <c r="D28" s="19" t="s">
        <v>60</v>
      </c>
      <c r="E28" s="19" t="s">
        <v>76</v>
      </c>
      <c r="F28" s="23">
        <v>600</v>
      </c>
      <c r="G28" s="23">
        <v>20.05</v>
      </c>
      <c r="H28" s="23">
        <f>ROUND(F28*G28,2)</f>
        <v>12030</v>
      </c>
      <c r="I28" s="23"/>
      <c r="J28" s="24"/>
      <c r="K28" s="23">
        <v>600</v>
      </c>
      <c r="L28" s="23">
        <v>20.05</v>
      </c>
      <c r="M28" s="23">
        <f>ROUND(K28*L28,2)</f>
        <v>12030</v>
      </c>
      <c r="N28" s="23"/>
      <c r="O28" s="24"/>
      <c r="P28" s="23" t="str">
        <f>IF(M28-H28&gt;0,M28-H28," ")</f>
        <v> </v>
      </c>
      <c r="Q28" s="23"/>
      <c r="R28" s="23" t="str">
        <f>IF(M28-H28&lt;0,H28-M28," ")</f>
        <v> </v>
      </c>
      <c r="S28" s="23"/>
    </row>
    <row r="29" spans="2:19" ht="19.5" customHeight="1">
      <c r="B29" s="18">
        <v>10</v>
      </c>
      <c r="C29" s="100" t="s">
        <v>86</v>
      </c>
      <c r="D29" s="19" t="s">
        <v>64</v>
      </c>
      <c r="E29" s="19" t="s">
        <v>76</v>
      </c>
      <c r="F29" s="23">
        <v>2500</v>
      </c>
      <c r="G29" s="23">
        <v>19</v>
      </c>
      <c r="H29" s="23">
        <f>ROUND(F29*G29,2)</f>
        <v>47500</v>
      </c>
      <c r="I29" s="23"/>
      <c r="J29" s="24"/>
      <c r="K29" s="23">
        <v>2500</v>
      </c>
      <c r="L29" s="23">
        <v>19</v>
      </c>
      <c r="M29" s="23">
        <f>ROUND(K29*L29,2)</f>
        <v>47500</v>
      </c>
      <c r="N29" s="23"/>
      <c r="O29" s="24"/>
      <c r="P29" s="23" t="str">
        <f>IF(M29-H29&gt;0,M29-H29," ")</f>
        <v> </v>
      </c>
      <c r="Q29" s="23"/>
      <c r="R29" s="23" t="str">
        <f>IF(M29-H29&lt;0,H29-M29," ")</f>
        <v> </v>
      </c>
      <c r="S29" s="23"/>
    </row>
    <row r="30" spans="2:20" ht="15" customHeight="1">
      <c r="B30" s="101"/>
      <c r="C30" s="28" t="s">
        <v>17</v>
      </c>
      <c r="D30" s="29"/>
      <c r="E30" s="30"/>
      <c r="F30" s="52"/>
      <c r="G30" s="53"/>
      <c r="H30" s="54">
        <f>SUM(H26:H29)</f>
        <v>198130</v>
      </c>
      <c r="I30" s="54"/>
      <c r="J30" s="24"/>
      <c r="K30" s="52"/>
      <c r="L30" s="53"/>
      <c r="M30" s="54">
        <f>SUM(M26:M29)</f>
        <v>198130</v>
      </c>
      <c r="N30" s="54"/>
      <c r="O30" s="24"/>
      <c r="P30" s="54">
        <f>SUM(P26:P29)</f>
        <v>0</v>
      </c>
      <c r="Q30" s="54"/>
      <c r="R30" s="54">
        <f>SUM(R26:R29)</f>
        <v>0</v>
      </c>
      <c r="S30" s="41"/>
      <c r="T30" s="112"/>
    </row>
    <row r="31" spans="2:20" ht="12.75" customHeight="1">
      <c r="B31" s="25"/>
      <c r="C31" s="31" t="s">
        <v>24</v>
      </c>
      <c r="D31" s="124">
        <v>0.07</v>
      </c>
      <c r="E31" s="26"/>
      <c r="F31" s="55"/>
      <c r="G31" s="56"/>
      <c r="H31" s="51">
        <f>ROUND(H30*D31,2)</f>
        <v>13869.1</v>
      </c>
      <c r="I31" s="51"/>
      <c r="J31" s="24"/>
      <c r="K31" s="55"/>
      <c r="L31" s="56"/>
      <c r="M31" s="51">
        <f>ROUND(M30*D31,2)</f>
        <v>13869.1</v>
      </c>
      <c r="N31" s="51"/>
      <c r="O31" s="24"/>
      <c r="P31" s="51">
        <f>ROUND(P30*D31,2)</f>
        <v>0</v>
      </c>
      <c r="Q31" s="51"/>
      <c r="R31" s="51">
        <f>ROUND(R30*D31,2)</f>
        <v>0</v>
      </c>
      <c r="S31" s="51"/>
      <c r="T31" s="112"/>
    </row>
    <row r="32" spans="2:22" ht="12.75" customHeight="1">
      <c r="B32" s="32"/>
      <c r="C32" s="48" t="s">
        <v>18</v>
      </c>
      <c r="D32" s="33"/>
      <c r="E32" s="34"/>
      <c r="F32" s="57"/>
      <c r="G32" s="58"/>
      <c r="H32" s="59">
        <f>SUM(H30-H31)</f>
        <v>184260.9</v>
      </c>
      <c r="I32" s="60">
        <f>H32</f>
        <v>184260.9</v>
      </c>
      <c r="J32" s="24"/>
      <c r="K32" s="57"/>
      <c r="L32" s="58"/>
      <c r="M32" s="59">
        <f>SUM(M30-M31)</f>
        <v>184260.9</v>
      </c>
      <c r="N32" s="60">
        <f>M32</f>
        <v>184260.9</v>
      </c>
      <c r="O32" s="24"/>
      <c r="P32" s="59">
        <f>P30-P31</f>
        <v>0</v>
      </c>
      <c r="Q32" s="60">
        <f>P32</f>
        <v>0</v>
      </c>
      <c r="R32" s="59">
        <f>R30-R31</f>
        <v>0</v>
      </c>
      <c r="S32" s="60">
        <f>R32</f>
        <v>0</v>
      </c>
      <c r="U32" s="2"/>
      <c r="V32" s="2"/>
    </row>
    <row r="33" spans="2:22" ht="12.75" customHeight="1">
      <c r="B33" s="18"/>
      <c r="C33" s="19" t="s">
        <v>87</v>
      </c>
      <c r="D33" s="18"/>
      <c r="E33" s="19"/>
      <c r="F33" s="18"/>
      <c r="G33" s="18"/>
      <c r="H33" s="18"/>
      <c r="I33" s="18"/>
      <c r="J33" s="24"/>
      <c r="K33" s="18"/>
      <c r="L33" s="18"/>
      <c r="M33" s="18"/>
      <c r="N33" s="18"/>
      <c r="O33" s="24"/>
      <c r="P33" s="18"/>
      <c r="Q33" s="18"/>
      <c r="R33" s="18"/>
      <c r="S33" s="18"/>
      <c r="U33" s="2"/>
      <c r="V33" s="2"/>
    </row>
    <row r="34" spans="2:22" ht="12.75" customHeight="1">
      <c r="B34" s="39">
        <v>11</v>
      </c>
      <c r="C34" s="100" t="s">
        <v>88</v>
      </c>
      <c r="D34" s="36" t="s">
        <v>61</v>
      </c>
      <c r="E34" s="19" t="s">
        <v>76</v>
      </c>
      <c r="F34" s="23">
        <v>150</v>
      </c>
      <c r="G34" s="23">
        <v>3.8</v>
      </c>
      <c r="H34" s="23">
        <f>ROUND(F34*G34,2)</f>
        <v>570</v>
      </c>
      <c r="I34" s="41"/>
      <c r="J34" s="24"/>
      <c r="K34" s="23">
        <v>150</v>
      </c>
      <c r="L34" s="23">
        <v>3.8</v>
      </c>
      <c r="M34" s="23">
        <f>ROUND(K34*L34,2)</f>
        <v>570</v>
      </c>
      <c r="N34" s="41"/>
      <c r="O34" s="24"/>
      <c r="P34" s="23" t="str">
        <f>IF(M34-H34&gt;0,M34-H34," ")</f>
        <v> </v>
      </c>
      <c r="Q34" s="41"/>
      <c r="R34" s="23" t="str">
        <f>IF(M34-H34&lt;0,H34-M34," ")</f>
        <v> </v>
      </c>
      <c r="S34" s="41"/>
      <c r="U34" s="2"/>
      <c r="V34" s="2"/>
    </row>
    <row r="35" spans="2:22" ht="12.75" customHeight="1">
      <c r="B35" s="39">
        <v>12</v>
      </c>
      <c r="C35" s="100" t="s">
        <v>89</v>
      </c>
      <c r="D35" s="36" t="s">
        <v>62</v>
      </c>
      <c r="E35" s="19" t="s">
        <v>75</v>
      </c>
      <c r="F35" s="22">
        <v>3000</v>
      </c>
      <c r="G35" s="23">
        <v>1.9</v>
      </c>
      <c r="H35" s="23">
        <f>ROUND(F35*G35,2)</f>
        <v>5700</v>
      </c>
      <c r="I35" s="41"/>
      <c r="J35" s="24"/>
      <c r="K35" s="22">
        <v>3000</v>
      </c>
      <c r="L35" s="23">
        <v>1.9</v>
      </c>
      <c r="M35" s="23">
        <f>ROUND(K35*L35,2)</f>
        <v>5700</v>
      </c>
      <c r="N35" s="41"/>
      <c r="O35" s="24"/>
      <c r="P35" s="23" t="str">
        <f>IF(M35-H35&gt;0,M35-H35," ")</f>
        <v> </v>
      </c>
      <c r="Q35" s="41"/>
      <c r="R35" s="23" t="str">
        <f>IF(M35-H35&lt;0,H35-M35," ")</f>
        <v> </v>
      </c>
      <c r="S35" s="41"/>
      <c r="U35" s="2"/>
      <c r="V35" s="2"/>
    </row>
    <row r="36" spans="2:22" ht="12.75" customHeight="1">
      <c r="B36" s="39">
        <v>13</v>
      </c>
      <c r="C36" s="100" t="s">
        <v>90</v>
      </c>
      <c r="D36" s="36" t="s">
        <v>63</v>
      </c>
      <c r="E36" s="19" t="s">
        <v>66</v>
      </c>
      <c r="F36" s="22">
        <v>100</v>
      </c>
      <c r="G36" s="116">
        <v>60</v>
      </c>
      <c r="H36" s="23">
        <f>ROUND(F36*G36,2)</f>
        <v>6000</v>
      </c>
      <c r="I36" s="41"/>
      <c r="J36" s="24"/>
      <c r="K36" s="22">
        <v>100</v>
      </c>
      <c r="L36" s="116">
        <v>60</v>
      </c>
      <c r="M36" s="23">
        <f>ROUND(K36*L36,2)</f>
        <v>6000</v>
      </c>
      <c r="N36" s="41"/>
      <c r="O36" s="24"/>
      <c r="P36" s="23" t="str">
        <f>IF(M36-H36&gt;0,M36-H36," ")</f>
        <v> </v>
      </c>
      <c r="Q36" s="41"/>
      <c r="R36" s="23" t="str">
        <f>IF(M36-H36&lt;0,H36-M36," ")</f>
        <v> </v>
      </c>
      <c r="S36" s="41"/>
      <c r="U36" s="2"/>
      <c r="V36" s="2"/>
    </row>
    <row r="37" spans="2:22" ht="12.75" customHeight="1">
      <c r="B37" s="27"/>
      <c r="C37" s="28" t="s">
        <v>17</v>
      </c>
      <c r="D37" s="29"/>
      <c r="E37" s="30"/>
      <c r="F37" s="52"/>
      <c r="G37" s="53"/>
      <c r="H37" s="54">
        <f>SUM(H34:H36)</f>
        <v>12270</v>
      </c>
      <c r="I37" s="54"/>
      <c r="J37" s="24"/>
      <c r="K37" s="52"/>
      <c r="L37" s="53"/>
      <c r="M37" s="54">
        <f>SUM(M34:M36)</f>
        <v>12270</v>
      </c>
      <c r="N37" s="54"/>
      <c r="O37" s="24"/>
      <c r="P37" s="54">
        <f>SUM(P34:P36)</f>
        <v>0</v>
      </c>
      <c r="Q37" s="54"/>
      <c r="R37" s="54">
        <f>SUM(R34:R36)</f>
        <v>0</v>
      </c>
      <c r="S37" s="54"/>
      <c r="U37" s="2"/>
      <c r="V37" s="2"/>
    </row>
    <row r="38" spans="2:22" ht="12.75" customHeight="1">
      <c r="B38" s="25"/>
      <c r="C38" s="31" t="s">
        <v>24</v>
      </c>
      <c r="D38" s="124">
        <v>0.07</v>
      </c>
      <c r="E38" s="26"/>
      <c r="F38" s="55"/>
      <c r="G38" s="56"/>
      <c r="H38" s="51">
        <f>ROUND(H37*D38,2)</f>
        <v>858.9</v>
      </c>
      <c r="I38" s="51"/>
      <c r="J38" s="24"/>
      <c r="K38" s="55"/>
      <c r="L38" s="56"/>
      <c r="M38" s="51">
        <f>ROUND(M37*D38,2)</f>
        <v>858.9</v>
      </c>
      <c r="N38" s="51"/>
      <c r="O38" s="24"/>
      <c r="P38" s="51">
        <f>ROUND(P37*D38,2)</f>
        <v>0</v>
      </c>
      <c r="Q38" s="51"/>
      <c r="R38" s="51">
        <f>ROUND(R37*D38,2)</f>
        <v>0</v>
      </c>
      <c r="S38" s="51"/>
      <c r="U38" s="2"/>
      <c r="V38" s="2"/>
    </row>
    <row r="39" spans="2:22" ht="12.75" customHeight="1">
      <c r="B39" s="32"/>
      <c r="C39" s="48" t="s">
        <v>18</v>
      </c>
      <c r="D39" s="33"/>
      <c r="E39" s="34"/>
      <c r="F39" s="57"/>
      <c r="G39" s="58"/>
      <c r="H39" s="59">
        <f>SUM(H37-H38)</f>
        <v>11411.1</v>
      </c>
      <c r="I39" s="60">
        <f>H39</f>
        <v>11411.1</v>
      </c>
      <c r="J39" s="24"/>
      <c r="K39" s="57"/>
      <c r="L39" s="58"/>
      <c r="M39" s="59">
        <f>SUM(M37-M38)</f>
        <v>11411.1</v>
      </c>
      <c r="N39" s="60">
        <f>M39</f>
        <v>11411.1</v>
      </c>
      <c r="O39" s="24"/>
      <c r="P39" s="59">
        <f>P37-P38</f>
        <v>0</v>
      </c>
      <c r="Q39" s="60">
        <f>P39</f>
        <v>0</v>
      </c>
      <c r="R39" s="59">
        <f>R37-R38</f>
        <v>0</v>
      </c>
      <c r="S39" s="60">
        <f>R39</f>
        <v>0</v>
      </c>
      <c r="U39" s="2"/>
      <c r="V39" s="2"/>
    </row>
    <row r="40" spans="2:22" ht="12.75" customHeight="1">
      <c r="B40" s="18"/>
      <c r="C40" s="19" t="s">
        <v>54</v>
      </c>
      <c r="D40" s="18"/>
      <c r="E40" s="19"/>
      <c r="F40" s="18"/>
      <c r="G40" s="18"/>
      <c r="H40" s="18"/>
      <c r="I40" s="18"/>
      <c r="J40" s="24"/>
      <c r="K40" s="18"/>
      <c r="L40" s="18"/>
      <c r="M40" s="18"/>
      <c r="N40" s="18"/>
      <c r="O40" s="24"/>
      <c r="P40" s="18"/>
      <c r="Q40" s="18"/>
      <c r="R40" s="18"/>
      <c r="S40" s="18"/>
      <c r="U40" s="2"/>
      <c r="V40" s="2"/>
    </row>
    <row r="41" spans="2:22" ht="12.75" customHeight="1">
      <c r="B41" s="39">
        <v>14</v>
      </c>
      <c r="C41" s="100" t="s">
        <v>91</v>
      </c>
      <c r="D41" s="36" t="s">
        <v>94</v>
      </c>
      <c r="E41" s="19" t="s">
        <v>76</v>
      </c>
      <c r="F41" s="23">
        <v>6000</v>
      </c>
      <c r="G41" s="23">
        <v>1.2</v>
      </c>
      <c r="H41" s="23">
        <f>ROUND(F41*G41,2)</f>
        <v>7200</v>
      </c>
      <c r="I41" s="41"/>
      <c r="J41" s="24"/>
      <c r="K41" s="23">
        <v>6000</v>
      </c>
      <c r="L41" s="23">
        <v>1.2</v>
      </c>
      <c r="M41" s="23">
        <f>ROUND(K41*L41,2)</f>
        <v>7200</v>
      </c>
      <c r="N41" s="41"/>
      <c r="O41" s="24"/>
      <c r="P41" s="23" t="str">
        <f>IF(M41-H41&gt;0,M41-H41," ")</f>
        <v> </v>
      </c>
      <c r="Q41" s="41"/>
      <c r="R41" s="23" t="str">
        <f>IF(M41-H41&lt;0,H41-M41," ")</f>
        <v> </v>
      </c>
      <c r="S41" s="41"/>
      <c r="U41" s="2"/>
      <c r="V41" s="2"/>
    </row>
    <row r="42" spans="2:22" ht="12.75" customHeight="1">
      <c r="B42" s="39">
        <v>15</v>
      </c>
      <c r="C42" s="100" t="s">
        <v>92</v>
      </c>
      <c r="D42" s="36" t="s">
        <v>95</v>
      </c>
      <c r="E42" s="19" t="s">
        <v>76</v>
      </c>
      <c r="F42" s="22">
        <v>6000</v>
      </c>
      <c r="G42" s="23">
        <v>7.91</v>
      </c>
      <c r="H42" s="23">
        <f>ROUND(F42*G42,2)</f>
        <v>47460</v>
      </c>
      <c r="I42" s="41"/>
      <c r="J42" s="24"/>
      <c r="K42" s="22">
        <v>6000</v>
      </c>
      <c r="L42" s="23">
        <v>7.91</v>
      </c>
      <c r="M42" s="23">
        <f>ROUND(K42*L42,2)</f>
        <v>47460</v>
      </c>
      <c r="N42" s="41"/>
      <c r="O42" s="24"/>
      <c r="P42" s="23" t="str">
        <f>IF(M42-H42&gt;0,M42-H42," ")</f>
        <v> </v>
      </c>
      <c r="Q42" s="41"/>
      <c r="R42" s="23" t="str">
        <f>IF(M42-H42&lt;0,H42-M42," ")</f>
        <v> </v>
      </c>
      <c r="S42" s="41"/>
      <c r="U42" s="2"/>
      <c r="V42" s="2"/>
    </row>
    <row r="43" spans="2:22" ht="12.75" customHeight="1">
      <c r="B43" s="39">
        <v>16</v>
      </c>
      <c r="C43" s="100" t="s">
        <v>93</v>
      </c>
      <c r="D43" s="36" t="s">
        <v>96</v>
      </c>
      <c r="E43" s="19" t="s">
        <v>76</v>
      </c>
      <c r="F43" s="22">
        <v>6000</v>
      </c>
      <c r="G43" s="116">
        <v>1.28</v>
      </c>
      <c r="H43" s="23">
        <f>ROUND(F43*G43,2)</f>
        <v>7680</v>
      </c>
      <c r="I43" s="41"/>
      <c r="J43" s="24"/>
      <c r="K43" s="22">
        <v>6000</v>
      </c>
      <c r="L43" s="116">
        <v>1.28</v>
      </c>
      <c r="M43" s="23">
        <f>ROUND(K43*L43,2)</f>
        <v>7680</v>
      </c>
      <c r="N43" s="41"/>
      <c r="O43" s="24"/>
      <c r="P43" s="23" t="str">
        <f>IF(M43-H43&gt;0,M43-H43," ")</f>
        <v> </v>
      </c>
      <c r="Q43" s="41"/>
      <c r="R43" s="23" t="str">
        <f>IF(M43-H43&lt;0,H43-M43," ")</f>
        <v> </v>
      </c>
      <c r="S43" s="41"/>
      <c r="U43" s="2"/>
      <c r="V43" s="2"/>
    </row>
    <row r="44" spans="2:22" ht="12.75" customHeight="1">
      <c r="B44" s="27"/>
      <c r="C44" s="28" t="s">
        <v>17</v>
      </c>
      <c r="D44" s="29"/>
      <c r="E44" s="30"/>
      <c r="F44" s="52"/>
      <c r="G44" s="53"/>
      <c r="H44" s="54">
        <f>SUM(H41:H43)</f>
        <v>62340</v>
      </c>
      <c r="I44" s="54"/>
      <c r="J44" s="24"/>
      <c r="K44" s="52"/>
      <c r="L44" s="53"/>
      <c r="M44" s="54">
        <f>SUM(M41:M43)</f>
        <v>62340</v>
      </c>
      <c r="N44" s="54"/>
      <c r="O44" s="24"/>
      <c r="P44" s="54">
        <f>SUM(P41:P43)</f>
        <v>0</v>
      </c>
      <c r="Q44" s="54"/>
      <c r="R44" s="54">
        <f>SUM(R41:R43)</f>
        <v>0</v>
      </c>
      <c r="S44" s="54"/>
      <c r="U44" s="2"/>
      <c r="V44" s="2"/>
    </row>
    <row r="45" spans="2:22" ht="12.75" customHeight="1">
      <c r="B45" s="25"/>
      <c r="C45" s="31" t="s">
        <v>24</v>
      </c>
      <c r="D45" s="124">
        <v>0.1</v>
      </c>
      <c r="E45" s="26"/>
      <c r="F45" s="55"/>
      <c r="G45" s="56"/>
      <c r="H45" s="51">
        <f>ROUND(H44*D45,2)</f>
        <v>6234</v>
      </c>
      <c r="I45" s="51"/>
      <c r="J45" s="24"/>
      <c r="K45" s="55"/>
      <c r="L45" s="56"/>
      <c r="M45" s="51">
        <f>ROUND(M44*D45,2)</f>
        <v>6234</v>
      </c>
      <c r="N45" s="51"/>
      <c r="O45" s="24"/>
      <c r="P45" s="51">
        <f>ROUND(P44*D45,2)</f>
        <v>0</v>
      </c>
      <c r="Q45" s="51"/>
      <c r="R45" s="51">
        <f>ROUND(R44*D45,2)</f>
        <v>0</v>
      </c>
      <c r="S45" s="51"/>
      <c r="U45" s="2"/>
      <c r="V45" s="2"/>
    </row>
    <row r="46" spans="2:22" ht="12.75" customHeight="1">
      <c r="B46" s="32"/>
      <c r="C46" s="48" t="s">
        <v>18</v>
      </c>
      <c r="D46" s="33"/>
      <c r="E46" s="34"/>
      <c r="F46" s="57"/>
      <c r="G46" s="58"/>
      <c r="H46" s="59">
        <f>SUM(H44-H45)</f>
        <v>56106</v>
      </c>
      <c r="I46" s="60">
        <f>H46</f>
        <v>56106</v>
      </c>
      <c r="J46" s="24"/>
      <c r="K46" s="57"/>
      <c r="L46" s="58"/>
      <c r="M46" s="59">
        <f>SUM(M44-M45)</f>
        <v>56106</v>
      </c>
      <c r="N46" s="60">
        <f>M46</f>
        <v>56106</v>
      </c>
      <c r="O46" s="24"/>
      <c r="P46" s="59">
        <f>P44-P45</f>
        <v>0</v>
      </c>
      <c r="Q46" s="60">
        <f>P46</f>
        <v>0</v>
      </c>
      <c r="R46" s="59">
        <f>R44-R45</f>
        <v>0</v>
      </c>
      <c r="S46" s="60">
        <f>R46</f>
        <v>0</v>
      </c>
      <c r="U46" s="2"/>
      <c r="V46" s="2"/>
    </row>
    <row r="47" spans="2:19" ht="12.75" customHeight="1">
      <c r="B47" s="18"/>
      <c r="C47" s="19" t="s">
        <v>32</v>
      </c>
      <c r="D47" s="18"/>
      <c r="E47" s="19"/>
      <c r="F47" s="18"/>
      <c r="G47" s="18"/>
      <c r="H47" s="18"/>
      <c r="I47" s="18"/>
      <c r="J47" s="24"/>
      <c r="K47" s="18"/>
      <c r="L47" s="18"/>
      <c r="M47" s="18"/>
      <c r="N47" s="18"/>
      <c r="O47" s="24"/>
      <c r="P47" s="18"/>
      <c r="Q47" s="18"/>
      <c r="R47" s="18"/>
      <c r="S47" s="18"/>
    </row>
    <row r="48" spans="2:19" ht="18" customHeight="1">
      <c r="B48" s="39">
        <v>17</v>
      </c>
      <c r="C48" s="100" t="s">
        <v>97</v>
      </c>
      <c r="D48" s="36" t="s">
        <v>61</v>
      </c>
      <c r="E48" s="19" t="s">
        <v>66</v>
      </c>
      <c r="F48" s="23">
        <v>61</v>
      </c>
      <c r="G48" s="23">
        <v>12</v>
      </c>
      <c r="H48" s="23">
        <f aca="true" t="shared" si="0" ref="H48:H63">ROUND(F48*G48,2)</f>
        <v>732</v>
      </c>
      <c r="I48" s="41"/>
      <c r="J48" s="24"/>
      <c r="K48" s="23">
        <v>61</v>
      </c>
      <c r="L48" s="23">
        <v>12</v>
      </c>
      <c r="M48" s="23">
        <f aca="true" t="shared" si="1" ref="M48:M63">ROUND(K48*L48,2)</f>
        <v>732</v>
      </c>
      <c r="N48" s="41"/>
      <c r="O48" s="24"/>
      <c r="P48" s="23" t="str">
        <f aca="true" t="shared" si="2" ref="P48:P63">IF(M48-H48&gt;0,M48-H48," ")</f>
        <v> </v>
      </c>
      <c r="Q48" s="41"/>
      <c r="R48" s="23" t="str">
        <f aca="true" t="shared" si="3" ref="R48:R63">IF(M48-H48&lt;0,H48-M48," ")</f>
        <v> </v>
      </c>
      <c r="S48" s="41"/>
    </row>
    <row r="49" spans="2:19" ht="19.5" customHeight="1">
      <c r="B49" s="39">
        <v>18</v>
      </c>
      <c r="C49" s="100" t="s">
        <v>98</v>
      </c>
      <c r="D49" s="36" t="s">
        <v>62</v>
      </c>
      <c r="E49" s="19" t="s">
        <v>66</v>
      </c>
      <c r="F49" s="22">
        <v>17</v>
      </c>
      <c r="G49" s="23">
        <v>16</v>
      </c>
      <c r="H49" s="23">
        <f t="shared" si="0"/>
        <v>272</v>
      </c>
      <c r="I49" s="41"/>
      <c r="J49" s="24"/>
      <c r="K49" s="22">
        <v>17</v>
      </c>
      <c r="L49" s="23">
        <v>16</v>
      </c>
      <c r="M49" s="23">
        <f t="shared" si="1"/>
        <v>272</v>
      </c>
      <c r="N49" s="41"/>
      <c r="O49" s="24"/>
      <c r="P49" s="23" t="str">
        <f t="shared" si="2"/>
        <v> </v>
      </c>
      <c r="Q49" s="41"/>
      <c r="R49" s="23" t="str">
        <f t="shared" si="3"/>
        <v> </v>
      </c>
      <c r="S49" s="41"/>
    </row>
    <row r="50" spans="2:19" ht="14.25" customHeight="1">
      <c r="B50" s="39">
        <v>9</v>
      </c>
      <c r="C50" s="100" t="s">
        <v>99</v>
      </c>
      <c r="D50" s="36" t="s">
        <v>63</v>
      </c>
      <c r="E50" s="19" t="s">
        <v>66</v>
      </c>
      <c r="F50" s="22">
        <v>60</v>
      </c>
      <c r="G50" s="116">
        <v>5.5</v>
      </c>
      <c r="H50" s="23">
        <f t="shared" si="0"/>
        <v>330</v>
      </c>
      <c r="I50" s="41"/>
      <c r="J50" s="24"/>
      <c r="K50" s="22">
        <v>60</v>
      </c>
      <c r="L50" s="116">
        <v>5.5</v>
      </c>
      <c r="M50" s="23">
        <f t="shared" si="1"/>
        <v>330</v>
      </c>
      <c r="N50" s="41"/>
      <c r="O50" s="24"/>
      <c r="P50" s="23" t="str">
        <f t="shared" si="2"/>
        <v> </v>
      </c>
      <c r="Q50" s="41"/>
      <c r="R50" s="23" t="str">
        <f t="shared" si="3"/>
        <v> </v>
      </c>
      <c r="S50" s="41"/>
    </row>
    <row r="51" spans="2:19" ht="12.75" customHeight="1">
      <c r="B51" s="39">
        <v>7</v>
      </c>
      <c r="C51" s="100" t="s">
        <v>100</v>
      </c>
      <c r="D51" s="36" t="s">
        <v>61</v>
      </c>
      <c r="E51" s="19" t="s">
        <v>66</v>
      </c>
      <c r="F51" s="23">
        <v>60</v>
      </c>
      <c r="G51" s="23">
        <v>80</v>
      </c>
      <c r="H51" s="23">
        <f t="shared" si="0"/>
        <v>4800</v>
      </c>
      <c r="I51" s="41"/>
      <c r="J51" s="24"/>
      <c r="K51" s="23">
        <v>60</v>
      </c>
      <c r="L51" s="23">
        <v>80</v>
      </c>
      <c r="M51" s="23">
        <f t="shared" si="1"/>
        <v>4800</v>
      </c>
      <c r="N51" s="41"/>
      <c r="O51" s="24"/>
      <c r="P51" s="23" t="str">
        <f t="shared" si="2"/>
        <v> </v>
      </c>
      <c r="Q51" s="41"/>
      <c r="R51" s="23" t="str">
        <f t="shared" si="3"/>
        <v> </v>
      </c>
      <c r="S51" s="41"/>
    </row>
    <row r="52" spans="2:19" ht="12.75" customHeight="1">
      <c r="B52" s="39">
        <v>8</v>
      </c>
      <c r="C52" s="100" t="s">
        <v>101</v>
      </c>
      <c r="D52" s="36" t="s">
        <v>62</v>
      </c>
      <c r="E52" s="19" t="s">
        <v>66</v>
      </c>
      <c r="F52" s="22">
        <v>61</v>
      </c>
      <c r="G52" s="23">
        <v>170</v>
      </c>
      <c r="H52" s="23">
        <f t="shared" si="0"/>
        <v>10370</v>
      </c>
      <c r="I52" s="41"/>
      <c r="J52" s="24"/>
      <c r="K52" s="22">
        <v>61</v>
      </c>
      <c r="L52" s="23">
        <v>170</v>
      </c>
      <c r="M52" s="23">
        <f t="shared" si="1"/>
        <v>10370</v>
      </c>
      <c r="N52" s="41"/>
      <c r="O52" s="24"/>
      <c r="P52" s="23" t="str">
        <f t="shared" si="2"/>
        <v> </v>
      </c>
      <c r="Q52" s="41"/>
      <c r="R52" s="23" t="str">
        <f t="shared" si="3"/>
        <v> </v>
      </c>
      <c r="S52" s="41"/>
    </row>
    <row r="53" spans="2:19" ht="12.75" customHeight="1">
      <c r="B53" s="39">
        <v>9</v>
      </c>
      <c r="C53" s="100" t="s">
        <v>102</v>
      </c>
      <c r="D53" s="36" t="s">
        <v>63</v>
      </c>
      <c r="E53" s="19" t="s">
        <v>66</v>
      </c>
      <c r="F53" s="22">
        <v>8</v>
      </c>
      <c r="G53" s="116">
        <v>300</v>
      </c>
      <c r="H53" s="23">
        <f t="shared" si="0"/>
        <v>2400</v>
      </c>
      <c r="I53" s="41"/>
      <c r="J53" s="24"/>
      <c r="K53" s="22">
        <v>8</v>
      </c>
      <c r="L53" s="116">
        <v>300</v>
      </c>
      <c r="M53" s="23">
        <f t="shared" si="1"/>
        <v>2400</v>
      </c>
      <c r="N53" s="41"/>
      <c r="O53" s="24"/>
      <c r="P53" s="23" t="str">
        <f t="shared" si="2"/>
        <v> </v>
      </c>
      <c r="Q53" s="41"/>
      <c r="R53" s="23" t="str">
        <f t="shared" si="3"/>
        <v> </v>
      </c>
      <c r="S53" s="41"/>
    </row>
    <row r="54" spans="2:19" ht="12.75" customHeight="1">
      <c r="B54" s="39">
        <v>7</v>
      </c>
      <c r="C54" s="100" t="s">
        <v>103</v>
      </c>
      <c r="D54" s="36" t="s">
        <v>61</v>
      </c>
      <c r="E54" s="19" t="s">
        <v>66</v>
      </c>
      <c r="F54" s="23">
        <v>9</v>
      </c>
      <c r="G54" s="23">
        <v>600</v>
      </c>
      <c r="H54" s="23">
        <f t="shared" si="0"/>
        <v>5400</v>
      </c>
      <c r="I54" s="41"/>
      <c r="J54" s="24"/>
      <c r="K54" s="23">
        <v>9</v>
      </c>
      <c r="L54" s="23">
        <v>600</v>
      </c>
      <c r="M54" s="23">
        <f t="shared" si="1"/>
        <v>5400</v>
      </c>
      <c r="N54" s="41"/>
      <c r="O54" s="24"/>
      <c r="P54" s="23" t="str">
        <f t="shared" si="2"/>
        <v> </v>
      </c>
      <c r="Q54" s="41"/>
      <c r="R54" s="23" t="str">
        <f t="shared" si="3"/>
        <v> </v>
      </c>
      <c r="S54" s="41"/>
    </row>
    <row r="55" spans="2:19" ht="12.75" customHeight="1">
      <c r="B55" s="39">
        <v>8</v>
      </c>
      <c r="C55" s="100" t="s">
        <v>104</v>
      </c>
      <c r="D55" s="36" t="s">
        <v>62</v>
      </c>
      <c r="E55" s="19" t="s">
        <v>66</v>
      </c>
      <c r="F55" s="22">
        <v>25</v>
      </c>
      <c r="G55" s="23">
        <v>8.5</v>
      </c>
      <c r="H55" s="23">
        <f t="shared" si="0"/>
        <v>212.5</v>
      </c>
      <c r="I55" s="41"/>
      <c r="J55" s="24"/>
      <c r="K55" s="22">
        <v>25</v>
      </c>
      <c r="L55" s="23">
        <v>8.5</v>
      </c>
      <c r="M55" s="23">
        <f t="shared" si="1"/>
        <v>212.5</v>
      </c>
      <c r="N55" s="41"/>
      <c r="O55" s="24"/>
      <c r="P55" s="23" t="str">
        <f t="shared" si="2"/>
        <v> </v>
      </c>
      <c r="Q55" s="41"/>
      <c r="R55" s="23" t="str">
        <f t="shared" si="3"/>
        <v> </v>
      </c>
      <c r="S55" s="41"/>
    </row>
    <row r="56" spans="2:19" ht="17.25" customHeight="1">
      <c r="B56" s="39">
        <v>9</v>
      </c>
      <c r="C56" s="100" t="s">
        <v>105</v>
      </c>
      <c r="D56" s="36" t="s">
        <v>63</v>
      </c>
      <c r="E56" s="19" t="s">
        <v>66</v>
      </c>
      <c r="F56" s="22">
        <v>3</v>
      </c>
      <c r="G56" s="116">
        <v>40</v>
      </c>
      <c r="H56" s="23">
        <f t="shared" si="0"/>
        <v>120</v>
      </c>
      <c r="I56" s="41"/>
      <c r="J56" s="24"/>
      <c r="K56" s="22">
        <v>3</v>
      </c>
      <c r="L56" s="116">
        <v>40</v>
      </c>
      <c r="M56" s="23">
        <f t="shared" si="1"/>
        <v>120</v>
      </c>
      <c r="N56" s="41"/>
      <c r="O56" s="24"/>
      <c r="P56" s="23" t="str">
        <f t="shared" si="2"/>
        <v> </v>
      </c>
      <c r="Q56" s="41"/>
      <c r="R56" s="23" t="str">
        <f t="shared" si="3"/>
        <v> </v>
      </c>
      <c r="S56" s="41"/>
    </row>
    <row r="57" spans="2:19" ht="19.5" customHeight="1">
      <c r="B57" s="39">
        <v>7</v>
      </c>
      <c r="C57" s="100" t="s">
        <v>106</v>
      </c>
      <c r="D57" s="36" t="s">
        <v>61</v>
      </c>
      <c r="E57" s="19" t="s">
        <v>66</v>
      </c>
      <c r="F57" s="23">
        <v>132</v>
      </c>
      <c r="G57" s="23">
        <v>10</v>
      </c>
      <c r="H57" s="23">
        <f t="shared" si="0"/>
        <v>1320</v>
      </c>
      <c r="I57" s="41"/>
      <c r="J57" s="24"/>
      <c r="K57" s="23">
        <v>132</v>
      </c>
      <c r="L57" s="23">
        <v>10</v>
      </c>
      <c r="M57" s="23">
        <f t="shared" si="1"/>
        <v>1320</v>
      </c>
      <c r="N57" s="41"/>
      <c r="O57" s="24"/>
      <c r="P57" s="23" t="str">
        <f t="shared" si="2"/>
        <v> </v>
      </c>
      <c r="Q57" s="41"/>
      <c r="R57" s="23" t="str">
        <f t="shared" si="3"/>
        <v> </v>
      </c>
      <c r="S57" s="41"/>
    </row>
    <row r="58" spans="2:19" ht="12.75" customHeight="1">
      <c r="B58" s="39">
        <v>8</v>
      </c>
      <c r="C58" s="100" t="s">
        <v>107</v>
      </c>
      <c r="D58" s="36" t="s">
        <v>62</v>
      </c>
      <c r="E58" s="19" t="s">
        <v>66</v>
      </c>
      <c r="F58" s="22">
        <v>4</v>
      </c>
      <c r="G58" s="23">
        <v>12.5</v>
      </c>
      <c r="H58" s="23">
        <f t="shared" si="0"/>
        <v>50</v>
      </c>
      <c r="I58" s="41"/>
      <c r="J58" s="24"/>
      <c r="K58" s="22">
        <v>4</v>
      </c>
      <c r="L58" s="23">
        <v>12.5</v>
      </c>
      <c r="M58" s="23">
        <f t="shared" si="1"/>
        <v>50</v>
      </c>
      <c r="N58" s="41"/>
      <c r="O58" s="24"/>
      <c r="P58" s="23" t="str">
        <f t="shared" si="2"/>
        <v> </v>
      </c>
      <c r="Q58" s="41"/>
      <c r="R58" s="23" t="str">
        <f t="shared" si="3"/>
        <v> </v>
      </c>
      <c r="S58" s="41"/>
    </row>
    <row r="59" spans="2:19" ht="12.75" customHeight="1">
      <c r="B59" s="39">
        <v>9</v>
      </c>
      <c r="C59" s="100" t="s">
        <v>108</v>
      </c>
      <c r="D59" s="36" t="s">
        <v>63</v>
      </c>
      <c r="E59" s="19" t="s">
        <v>66</v>
      </c>
      <c r="F59" s="22">
        <v>132</v>
      </c>
      <c r="G59" s="116">
        <v>4</v>
      </c>
      <c r="H59" s="23">
        <f t="shared" si="0"/>
        <v>528</v>
      </c>
      <c r="I59" s="41"/>
      <c r="J59" s="24"/>
      <c r="K59" s="22">
        <v>132</v>
      </c>
      <c r="L59" s="116">
        <v>4</v>
      </c>
      <c r="M59" s="23">
        <f t="shared" si="1"/>
        <v>528</v>
      </c>
      <c r="N59" s="41"/>
      <c r="O59" s="24"/>
      <c r="P59" s="23" t="str">
        <f t="shared" si="2"/>
        <v> </v>
      </c>
      <c r="Q59" s="41"/>
      <c r="R59" s="23" t="str">
        <f t="shared" si="3"/>
        <v> </v>
      </c>
      <c r="S59" s="41"/>
    </row>
    <row r="60" spans="2:19" ht="12.75" customHeight="1">
      <c r="B60" s="39">
        <v>7</v>
      </c>
      <c r="C60" s="100" t="s">
        <v>109</v>
      </c>
      <c r="D60" s="36" t="s">
        <v>61</v>
      </c>
      <c r="E60" s="19" t="s">
        <v>65</v>
      </c>
      <c r="F60" s="23">
        <v>4070</v>
      </c>
      <c r="G60" s="23">
        <v>3.5</v>
      </c>
      <c r="H60" s="23">
        <f t="shared" si="0"/>
        <v>14245</v>
      </c>
      <c r="I60" s="41"/>
      <c r="J60" s="24"/>
      <c r="K60" s="23">
        <v>4070</v>
      </c>
      <c r="L60" s="23">
        <v>3.5</v>
      </c>
      <c r="M60" s="23">
        <f t="shared" si="1"/>
        <v>14245</v>
      </c>
      <c r="N60" s="41"/>
      <c r="O60" s="24"/>
      <c r="P60" s="23" t="str">
        <f t="shared" si="2"/>
        <v> </v>
      </c>
      <c r="Q60" s="41"/>
      <c r="R60" s="23" t="str">
        <f t="shared" si="3"/>
        <v> </v>
      </c>
      <c r="S60" s="41"/>
    </row>
    <row r="61" spans="2:19" ht="23.25" customHeight="1">
      <c r="B61" s="39">
        <v>7</v>
      </c>
      <c r="C61" s="100" t="s">
        <v>110</v>
      </c>
      <c r="D61" s="36" t="s">
        <v>61</v>
      </c>
      <c r="E61" s="19" t="s">
        <v>66</v>
      </c>
      <c r="F61" s="23">
        <v>17</v>
      </c>
      <c r="G61" s="23">
        <v>160</v>
      </c>
      <c r="H61" s="23">
        <f t="shared" si="0"/>
        <v>2720</v>
      </c>
      <c r="I61" s="41"/>
      <c r="J61" s="24"/>
      <c r="K61" s="23">
        <v>17</v>
      </c>
      <c r="L61" s="23">
        <v>160</v>
      </c>
      <c r="M61" s="23">
        <f t="shared" si="1"/>
        <v>2720</v>
      </c>
      <c r="N61" s="41"/>
      <c r="O61" s="24"/>
      <c r="P61" s="23" t="str">
        <f t="shared" si="2"/>
        <v> </v>
      </c>
      <c r="Q61" s="41"/>
      <c r="R61" s="23" t="str">
        <f t="shared" si="3"/>
        <v> </v>
      </c>
      <c r="S61" s="41"/>
    </row>
    <row r="62" spans="2:19" ht="21" customHeight="1">
      <c r="B62" s="39">
        <v>8</v>
      </c>
      <c r="C62" s="100" t="s">
        <v>111</v>
      </c>
      <c r="D62" s="36" t="s">
        <v>62</v>
      </c>
      <c r="E62" s="19" t="s">
        <v>66</v>
      </c>
      <c r="F62" s="22">
        <v>17</v>
      </c>
      <c r="G62" s="23">
        <v>80</v>
      </c>
      <c r="H62" s="23">
        <f t="shared" si="0"/>
        <v>1360</v>
      </c>
      <c r="I62" s="41"/>
      <c r="J62" s="24"/>
      <c r="K62" s="22">
        <v>17</v>
      </c>
      <c r="L62" s="23">
        <v>80</v>
      </c>
      <c r="M62" s="23">
        <f t="shared" si="1"/>
        <v>1360</v>
      </c>
      <c r="N62" s="41"/>
      <c r="O62" s="24"/>
      <c r="P62" s="23" t="str">
        <f t="shared" si="2"/>
        <v> </v>
      </c>
      <c r="Q62" s="41"/>
      <c r="R62" s="23" t="str">
        <f t="shared" si="3"/>
        <v> </v>
      </c>
      <c r="S62" s="41"/>
    </row>
    <row r="63" spans="2:19" ht="21" customHeight="1">
      <c r="B63" s="39">
        <v>9</v>
      </c>
      <c r="C63" s="100" t="s">
        <v>112</v>
      </c>
      <c r="D63" s="36" t="s">
        <v>63</v>
      </c>
      <c r="E63" s="19" t="s">
        <v>66</v>
      </c>
      <c r="F63" s="22">
        <v>1</v>
      </c>
      <c r="G63" s="116">
        <v>5000</v>
      </c>
      <c r="H63" s="23">
        <f t="shared" si="0"/>
        <v>5000</v>
      </c>
      <c r="I63" s="41"/>
      <c r="J63" s="24"/>
      <c r="K63" s="22">
        <v>1</v>
      </c>
      <c r="L63" s="116">
        <v>5000</v>
      </c>
      <c r="M63" s="23">
        <f t="shared" si="1"/>
        <v>5000</v>
      </c>
      <c r="N63" s="41"/>
      <c r="O63" s="24"/>
      <c r="P63" s="23" t="str">
        <f t="shared" si="2"/>
        <v> </v>
      </c>
      <c r="Q63" s="41"/>
      <c r="R63" s="23" t="str">
        <f t="shared" si="3"/>
        <v> </v>
      </c>
      <c r="S63" s="41"/>
    </row>
    <row r="64" spans="2:19" ht="12.75" customHeight="1">
      <c r="B64" s="27"/>
      <c r="C64" s="28" t="s">
        <v>17</v>
      </c>
      <c r="D64" s="29"/>
      <c r="E64" s="30"/>
      <c r="F64" s="52"/>
      <c r="G64" s="53"/>
      <c r="H64" s="54">
        <f>SUM(H48:H63)</f>
        <v>49859.5</v>
      </c>
      <c r="I64" s="54"/>
      <c r="J64" s="24"/>
      <c r="K64" s="52"/>
      <c r="L64" s="53"/>
      <c r="M64" s="54">
        <f>SUM(M48:M63)</f>
        <v>49859.5</v>
      </c>
      <c r="N64" s="54"/>
      <c r="O64" s="24"/>
      <c r="P64" s="54">
        <f>SUM(P61:P63)</f>
        <v>0</v>
      </c>
      <c r="Q64" s="54"/>
      <c r="R64" s="54">
        <f>SUM(R61:R63)</f>
        <v>0</v>
      </c>
      <c r="S64" s="54"/>
    </row>
    <row r="65" spans="2:19" ht="12.75" customHeight="1">
      <c r="B65" s="25"/>
      <c r="C65" s="31" t="s">
        <v>24</v>
      </c>
      <c r="D65" s="124">
        <v>0.07</v>
      </c>
      <c r="E65" s="26"/>
      <c r="F65" s="55"/>
      <c r="G65" s="56"/>
      <c r="H65" s="51">
        <f>ROUND(H64*D65,2)-0.01</f>
        <v>3490.16</v>
      </c>
      <c r="I65" s="51"/>
      <c r="J65" s="24"/>
      <c r="K65" s="55"/>
      <c r="L65" s="56"/>
      <c r="M65" s="51">
        <f>ROUND(M64*D65,2)-0.01</f>
        <v>3490.16</v>
      </c>
      <c r="N65" s="51"/>
      <c r="O65" s="24"/>
      <c r="P65" s="51">
        <f>ROUND(P64*D65,2)</f>
        <v>0</v>
      </c>
      <c r="Q65" s="51"/>
      <c r="R65" s="51">
        <f>ROUND(R64*D65,2)</f>
        <v>0</v>
      </c>
      <c r="S65" s="51"/>
    </row>
    <row r="66" spans="2:22" ht="12.75" customHeight="1">
      <c r="B66" s="32"/>
      <c r="C66" s="48" t="s">
        <v>18</v>
      </c>
      <c r="D66" s="33"/>
      <c r="E66" s="34"/>
      <c r="F66" s="57"/>
      <c r="G66" s="58"/>
      <c r="H66" s="59">
        <f>SUM(H64-H65)</f>
        <v>46369.34</v>
      </c>
      <c r="I66" s="60">
        <f>H66</f>
        <v>46369.34</v>
      </c>
      <c r="J66" s="24"/>
      <c r="K66" s="57"/>
      <c r="L66" s="58"/>
      <c r="M66" s="59">
        <f>SUM(M64-M65)</f>
        <v>46369.34</v>
      </c>
      <c r="N66" s="60">
        <f>M66</f>
        <v>46369.34</v>
      </c>
      <c r="O66" s="24"/>
      <c r="P66" s="59">
        <f>P64-P65</f>
        <v>0</v>
      </c>
      <c r="Q66" s="60">
        <f>P66</f>
        <v>0</v>
      </c>
      <c r="R66" s="59">
        <f>R64-R65</f>
        <v>0</v>
      </c>
      <c r="S66" s="60">
        <f>R66</f>
        <v>0</v>
      </c>
      <c r="U66" s="2"/>
      <c r="V66" s="2"/>
    </row>
    <row r="67" spans="2:19" ht="39" customHeight="1">
      <c r="B67" s="43"/>
      <c r="C67" s="43"/>
      <c r="D67" s="5"/>
      <c r="E67" s="5"/>
      <c r="F67" s="64"/>
      <c r="G67" s="43"/>
      <c r="H67" s="43"/>
      <c r="I67" s="43"/>
      <c r="J67" s="43"/>
      <c r="K67" s="64"/>
      <c r="L67" s="43"/>
      <c r="M67" s="43"/>
      <c r="N67" s="43"/>
      <c r="O67" s="43"/>
      <c r="P67" s="10" t="str">
        <f>IF(M67-H67&gt;0,M67-H67," ")</f>
        <v> </v>
      </c>
      <c r="Q67" s="10"/>
      <c r="R67" s="10" t="str">
        <f>IF(M67-H67&lt;0,H67-M67," ")</f>
        <v> </v>
      </c>
      <c r="S67" s="10"/>
    </row>
    <row r="68" spans="2:21" ht="12.75" customHeight="1">
      <c r="B68" s="79"/>
      <c r="C68" s="78" t="s">
        <v>28</v>
      </c>
      <c r="D68" s="79"/>
      <c r="E68" s="79"/>
      <c r="F68" s="79"/>
      <c r="G68" s="79"/>
      <c r="H68" s="79"/>
      <c r="I68" s="89">
        <f>SUM(I11:I66)</f>
        <v>459276.43999999994</v>
      </c>
      <c r="J68" s="91"/>
      <c r="K68" s="79"/>
      <c r="L68" s="79"/>
      <c r="M68" s="79"/>
      <c r="N68" s="89">
        <f>SUM(N11:N66)</f>
        <v>459276.43999999994</v>
      </c>
      <c r="O68" s="91"/>
      <c r="P68" s="90"/>
      <c r="Q68" s="89">
        <f>SUM(Q11:Q66)</f>
        <v>0</v>
      </c>
      <c r="R68" s="90"/>
      <c r="S68" s="89">
        <f>SUM(S11:S66)</f>
        <v>0</v>
      </c>
      <c r="T68" s="121"/>
      <c r="U68" s="3"/>
    </row>
    <row r="69" spans="2:19" ht="12.75" customHeight="1">
      <c r="B69" s="80"/>
      <c r="C69" s="81" t="s">
        <v>26</v>
      </c>
      <c r="D69" s="82">
        <v>0.18</v>
      </c>
      <c r="E69" s="83"/>
      <c r="F69" s="84"/>
      <c r="G69" s="85"/>
      <c r="H69" s="85"/>
      <c r="I69" s="85">
        <f>I68*D69</f>
        <v>82669.75919999999</v>
      </c>
      <c r="J69" s="86"/>
      <c r="K69" s="84"/>
      <c r="L69" s="85"/>
      <c r="M69" s="85"/>
      <c r="N69" s="85">
        <f>N68*D69</f>
        <v>82669.75919999999</v>
      </c>
      <c r="O69" s="86"/>
      <c r="P69" s="87"/>
      <c r="Q69" s="85">
        <f>Q68*D69</f>
        <v>0</v>
      </c>
      <c r="R69" s="88"/>
      <c r="S69" s="85">
        <f>S68*D69</f>
        <v>0</v>
      </c>
    </row>
    <row r="70" spans="2:20" ht="12.75" customHeight="1">
      <c r="B70" s="37"/>
      <c r="C70" s="65" t="s">
        <v>19</v>
      </c>
      <c r="D70" s="30"/>
      <c r="E70" s="30"/>
      <c r="F70" s="63"/>
      <c r="G70" s="54"/>
      <c r="H70" s="54"/>
      <c r="I70" s="66">
        <f>ROUND(SUM(I68:I69),2)</f>
        <v>541946.2</v>
      </c>
      <c r="J70" s="61"/>
      <c r="K70" s="63"/>
      <c r="L70" s="54"/>
      <c r="M70" s="54"/>
      <c r="N70" s="66">
        <f>ROUND(SUM(N68:N69),2)+0</f>
        <v>541946.2</v>
      </c>
      <c r="O70" s="61"/>
      <c r="P70" s="67"/>
      <c r="Q70" s="66">
        <f>SUM(Q68:Q69)</f>
        <v>0</v>
      </c>
      <c r="R70" s="66" t="str">
        <f>IF(M70-H70&lt;0,H70-M70," ")</f>
        <v> </v>
      </c>
      <c r="S70" s="66">
        <f>SUM(S68:S69)</f>
        <v>0</v>
      </c>
      <c r="T70" s="121"/>
    </row>
    <row r="71" spans="2:21" ht="12.75" customHeight="1">
      <c r="B71" s="38"/>
      <c r="C71" s="68" t="s">
        <v>14</v>
      </c>
      <c r="D71" s="44">
        <v>0.15</v>
      </c>
      <c r="E71" s="26"/>
      <c r="F71" s="50"/>
      <c r="G71" s="51"/>
      <c r="H71" s="51"/>
      <c r="I71" s="51">
        <f>I70*D71</f>
        <v>81291.93</v>
      </c>
      <c r="J71" s="61"/>
      <c r="K71" s="50"/>
      <c r="L71" s="51"/>
      <c r="M71" s="51"/>
      <c r="N71" s="51">
        <f>I71-(N70-I70+N76)</f>
        <v>63792.81</v>
      </c>
      <c r="O71" s="24"/>
      <c r="P71" s="69"/>
      <c r="Q71" s="51" t="str">
        <f>IF(N71-I71&gt;0,N71-I71," ")</f>
        <v> </v>
      </c>
      <c r="R71" s="51" t="str">
        <f>IF(M71-H71&lt;0,H71-M71," ")</f>
        <v> </v>
      </c>
      <c r="S71" s="51">
        <f>IF(N71-I71&lt;0,I71-N71," ")</f>
        <v>17499.119999999995</v>
      </c>
      <c r="U71" s="7"/>
    </row>
    <row r="72" spans="2:20" ht="12.75" customHeight="1">
      <c r="B72" s="35"/>
      <c r="C72" s="70" t="s">
        <v>23</v>
      </c>
      <c r="D72" s="20"/>
      <c r="E72" s="20"/>
      <c r="F72" s="35"/>
      <c r="G72" s="35"/>
      <c r="H72" s="35"/>
      <c r="I72" s="71">
        <f>SUM(I70:I71)</f>
        <v>623238.1299999999</v>
      </c>
      <c r="J72" s="61"/>
      <c r="K72" s="35"/>
      <c r="L72" s="35"/>
      <c r="M72" s="35"/>
      <c r="N72" s="71">
        <f>SUM(N70:N71)</f>
        <v>605739.01</v>
      </c>
      <c r="O72" s="61"/>
      <c r="P72" s="53"/>
      <c r="Q72" s="71">
        <f>SUM(Q70:Q71)</f>
        <v>0</v>
      </c>
      <c r="R72" s="71" t="str">
        <f>IF(M72-H72&lt;0,H72-M72," ")</f>
        <v> </v>
      </c>
      <c r="S72" s="71">
        <f>SUM(S70:S71)</f>
        <v>17499.119999999995</v>
      </c>
      <c r="T72" s="2"/>
    </row>
    <row r="73" spans="2:20" ht="30" customHeight="1">
      <c r="B73" s="24"/>
      <c r="C73" s="100" t="s">
        <v>115</v>
      </c>
      <c r="D73" s="40"/>
      <c r="E73" s="40" t="s">
        <v>114</v>
      </c>
      <c r="F73" s="24"/>
      <c r="G73" s="24"/>
      <c r="H73" s="24"/>
      <c r="I73" s="62"/>
      <c r="J73" s="61"/>
      <c r="K73" s="24"/>
      <c r="L73" s="24"/>
      <c r="M73" s="24"/>
      <c r="N73" s="62">
        <v>15000</v>
      </c>
      <c r="O73" s="61"/>
      <c r="P73" s="115"/>
      <c r="Q73" s="62"/>
      <c r="R73" s="62"/>
      <c r="S73" s="62"/>
      <c r="T73" s="2"/>
    </row>
    <row r="74" spans="2:20" ht="12.75" customHeight="1">
      <c r="B74" s="24"/>
      <c r="C74" s="81" t="s">
        <v>26</v>
      </c>
      <c r="D74" s="82">
        <v>0.18</v>
      </c>
      <c r="E74" s="83"/>
      <c r="F74" s="84"/>
      <c r="G74" s="85"/>
      <c r="H74" s="85"/>
      <c r="I74" s="85">
        <f>I73*D74</f>
        <v>0</v>
      </c>
      <c r="J74" s="86"/>
      <c r="K74" s="84"/>
      <c r="L74" s="85"/>
      <c r="M74" s="85"/>
      <c r="N74" s="85">
        <f>N73*D74</f>
        <v>2700</v>
      </c>
      <c r="O74" s="61"/>
      <c r="P74" s="115"/>
      <c r="Q74" s="62"/>
      <c r="R74" s="62"/>
      <c r="S74" s="62"/>
      <c r="T74" s="2"/>
    </row>
    <row r="75" spans="2:20" ht="12.75" customHeight="1">
      <c r="B75" s="24"/>
      <c r="C75" s="119" t="s">
        <v>113</v>
      </c>
      <c r="D75" s="120">
        <v>0.0744</v>
      </c>
      <c r="E75" s="83"/>
      <c r="F75" s="84"/>
      <c r="G75" s="85"/>
      <c r="H75" s="85"/>
      <c r="I75" s="85"/>
      <c r="J75" s="86"/>
      <c r="K75" s="84"/>
      <c r="L75" s="85"/>
      <c r="M75" s="85"/>
      <c r="N75" s="85">
        <f>N74*D75</f>
        <v>200.88</v>
      </c>
      <c r="O75" s="61"/>
      <c r="P75" s="115"/>
      <c r="Q75" s="62"/>
      <c r="R75" s="62"/>
      <c r="S75" s="62"/>
      <c r="T75" s="2"/>
    </row>
    <row r="76" spans="2:20" ht="12.75" customHeight="1">
      <c r="B76" s="24"/>
      <c r="C76" s="73" t="s">
        <v>23</v>
      </c>
      <c r="D76" s="120"/>
      <c r="E76" s="83"/>
      <c r="F76" s="84"/>
      <c r="G76" s="85"/>
      <c r="H76" s="85"/>
      <c r="I76" s="85"/>
      <c r="J76" s="86"/>
      <c r="K76" s="84"/>
      <c r="L76" s="85"/>
      <c r="M76" s="85"/>
      <c r="N76" s="85">
        <f>N73+N74-N75</f>
        <v>17499.12</v>
      </c>
      <c r="O76" s="61"/>
      <c r="P76" s="115"/>
      <c r="Q76" s="62"/>
      <c r="R76" s="62"/>
      <c r="S76" s="62"/>
      <c r="T76" s="2"/>
    </row>
    <row r="77" spans="2:21" ht="12.75" customHeight="1">
      <c r="B77" s="24"/>
      <c r="C77" s="72" t="s">
        <v>15</v>
      </c>
      <c r="D77" s="26"/>
      <c r="E77" s="26"/>
      <c r="F77" s="38"/>
      <c r="G77" s="38"/>
      <c r="H77" s="38"/>
      <c r="I77" s="51">
        <v>0</v>
      </c>
      <c r="J77" s="61"/>
      <c r="K77" s="38"/>
      <c r="L77" s="38"/>
      <c r="M77" s="38"/>
      <c r="N77" s="51">
        <v>0</v>
      </c>
      <c r="O77" s="61"/>
      <c r="P77" s="56"/>
      <c r="Q77" s="51">
        <f>N77-I77</f>
        <v>0</v>
      </c>
      <c r="R77" s="51"/>
      <c r="S77" s="51"/>
      <c r="U77" s="2"/>
    </row>
    <row r="78" spans="2:21" ht="12.75" customHeight="1">
      <c r="B78" s="24"/>
      <c r="C78" s="73" t="s">
        <v>23</v>
      </c>
      <c r="D78" s="40"/>
      <c r="E78" s="40"/>
      <c r="F78" s="24"/>
      <c r="G78" s="24"/>
      <c r="H78" s="24"/>
      <c r="I78" s="62">
        <f>SUM(I72:I77)-0</f>
        <v>623238.1299999999</v>
      </c>
      <c r="J78" s="61"/>
      <c r="K78" s="24"/>
      <c r="L78" s="24"/>
      <c r="M78" s="24"/>
      <c r="N78" s="62">
        <f>N72+N76</f>
        <v>623238.13</v>
      </c>
      <c r="O78" s="61"/>
      <c r="P78" s="67"/>
      <c r="Q78" s="62">
        <f>SUM(Q72:Q77)</f>
        <v>0</v>
      </c>
      <c r="R78" s="62"/>
      <c r="S78" s="62">
        <f>SUM(S72:S77)</f>
        <v>17499.119999999995</v>
      </c>
      <c r="U78" s="2"/>
    </row>
    <row r="79" spans="2:19" ht="12.75" customHeight="1">
      <c r="B79" s="15"/>
      <c r="C79" s="74" t="s">
        <v>25</v>
      </c>
      <c r="D79" s="45">
        <v>0.24</v>
      </c>
      <c r="E79" s="42"/>
      <c r="F79" s="15"/>
      <c r="G79" s="15"/>
      <c r="H79" s="15"/>
      <c r="I79" s="17">
        <f>ROUND(I78*0.24,2)+0</f>
        <v>149577.15</v>
      </c>
      <c r="J79" s="61"/>
      <c r="K79" s="15"/>
      <c r="L79" s="15"/>
      <c r="M79" s="15"/>
      <c r="N79" s="17">
        <f>ROUND(N78*0.24,2)+0</f>
        <v>149577.15</v>
      </c>
      <c r="O79" s="24"/>
      <c r="P79" s="69"/>
      <c r="Q79" s="17"/>
      <c r="R79" s="17" t="str">
        <f>IF(M79-H79&lt;0,H79-M79," ")</f>
        <v> </v>
      </c>
      <c r="S79" s="17">
        <f>I79-N79</f>
        <v>0</v>
      </c>
    </row>
    <row r="80" spans="2:19" ht="12.75" customHeight="1">
      <c r="B80" s="15"/>
      <c r="C80" s="74"/>
      <c r="D80" s="45"/>
      <c r="E80" s="42"/>
      <c r="F80" s="15"/>
      <c r="G80" s="15"/>
      <c r="H80" s="15"/>
      <c r="I80" s="17"/>
      <c r="J80" s="61"/>
      <c r="K80" s="15"/>
      <c r="L80" s="15"/>
      <c r="M80" s="15"/>
      <c r="N80" s="17"/>
      <c r="O80" s="24"/>
      <c r="P80" s="69"/>
      <c r="Q80" s="17"/>
      <c r="R80" s="17"/>
      <c r="S80" s="17"/>
    </row>
    <row r="81" spans="2:19" ht="12.75" customHeight="1">
      <c r="B81" s="46"/>
      <c r="C81" s="75" t="s">
        <v>20</v>
      </c>
      <c r="D81" s="47"/>
      <c r="E81" s="47"/>
      <c r="F81" s="46"/>
      <c r="G81" s="46"/>
      <c r="H81" s="46"/>
      <c r="I81" s="60">
        <f>SUM(I78:I79)</f>
        <v>772815.2799999999</v>
      </c>
      <c r="J81" s="62"/>
      <c r="K81" s="46"/>
      <c r="L81" s="46"/>
      <c r="M81" s="46"/>
      <c r="N81" s="60">
        <f>SUM(N78:N79)</f>
        <v>772815.28</v>
      </c>
      <c r="O81" s="62"/>
      <c r="P81" s="76"/>
      <c r="Q81" s="60">
        <f>SUM(Q78:Q79)</f>
        <v>0</v>
      </c>
      <c r="R81" s="60" t="str">
        <f>IF(M81-H81&lt;0,H81-M81," ")</f>
        <v> </v>
      </c>
      <c r="S81" s="60">
        <f>SUM(S78:S79)</f>
        <v>17499.119999999995</v>
      </c>
    </row>
    <row r="82" spans="2:19" ht="12.75" customHeight="1">
      <c r="B82" s="102"/>
      <c r="C82" s="103"/>
      <c r="D82" s="104"/>
      <c r="E82" s="104"/>
      <c r="F82" s="102"/>
      <c r="G82" s="102"/>
      <c r="H82" s="102"/>
      <c r="I82" s="105"/>
      <c r="J82" s="105"/>
      <c r="K82" s="102"/>
      <c r="L82" s="102"/>
      <c r="M82" s="102"/>
      <c r="N82" s="105"/>
      <c r="O82" s="105"/>
      <c r="P82" s="106"/>
      <c r="Q82" s="105"/>
      <c r="R82" s="105"/>
      <c r="S82" s="105"/>
    </row>
    <row r="83" spans="2:19" ht="12.75" customHeight="1">
      <c r="B83" s="102"/>
      <c r="C83" s="109" t="s">
        <v>119</v>
      </c>
      <c r="D83" s="104"/>
      <c r="E83" s="104"/>
      <c r="F83" s="102"/>
      <c r="G83" s="102"/>
      <c r="H83" s="105"/>
      <c r="I83" s="105"/>
      <c r="J83" s="105"/>
      <c r="K83" s="102"/>
      <c r="L83" s="107"/>
      <c r="M83" s="105">
        <f>N68</f>
        <v>459276.43999999994</v>
      </c>
      <c r="N83" s="105">
        <f>-I68</f>
        <v>-459276.43999999994</v>
      </c>
      <c r="O83" s="105" t="s">
        <v>52</v>
      </c>
      <c r="P83" s="110">
        <f>M83+N83</f>
        <v>0</v>
      </c>
      <c r="Q83" s="105" t="s">
        <v>53</v>
      </c>
      <c r="R83" s="108">
        <f>P83/M83</f>
        <v>0</v>
      </c>
      <c r="S83" s="105"/>
    </row>
    <row r="84" spans="2:19" ht="12.75" customHeight="1">
      <c r="B84" s="102"/>
      <c r="C84" s="109" t="s">
        <v>120</v>
      </c>
      <c r="D84" s="104"/>
      <c r="E84" s="104"/>
      <c r="F84" s="102"/>
      <c r="G84" s="102"/>
      <c r="H84" s="105"/>
      <c r="I84" s="105"/>
      <c r="J84" s="105"/>
      <c r="K84" s="102"/>
      <c r="L84" s="107"/>
      <c r="M84" s="105">
        <f>N70</f>
        <v>541946.2</v>
      </c>
      <c r="N84" s="105">
        <f>-I70</f>
        <v>-541946.2</v>
      </c>
      <c r="O84" s="105" t="s">
        <v>52</v>
      </c>
      <c r="P84" s="110">
        <f>M84+N84</f>
        <v>0</v>
      </c>
      <c r="Q84" s="105" t="s">
        <v>53</v>
      </c>
      <c r="R84" s="108">
        <f>P84/M84</f>
        <v>0</v>
      </c>
      <c r="S84" s="105"/>
    </row>
    <row r="85" spans="2:19" ht="12.75" customHeight="1">
      <c r="B85" s="102"/>
      <c r="C85" s="109" t="s">
        <v>121</v>
      </c>
      <c r="D85" s="104"/>
      <c r="E85" s="104"/>
      <c r="F85" s="102"/>
      <c r="G85" s="102"/>
      <c r="H85" s="102"/>
      <c r="I85" s="105"/>
      <c r="J85" s="105"/>
      <c r="K85" s="102"/>
      <c r="L85" s="107"/>
      <c r="M85" s="105">
        <f>N72</f>
        <v>605739.01</v>
      </c>
      <c r="N85" s="105">
        <f>-I72</f>
        <v>-623238.1299999999</v>
      </c>
      <c r="O85" s="105" t="s">
        <v>52</v>
      </c>
      <c r="P85" s="110">
        <f>M85+N85</f>
        <v>-17499.11999999988</v>
      </c>
      <c r="Q85" s="105" t="s">
        <v>53</v>
      </c>
      <c r="R85" s="108">
        <f>-P85/M85</f>
        <v>0.028888877406128884</v>
      </c>
      <c r="S85" s="105"/>
    </row>
    <row r="86" spans="2:19" ht="12.75" customHeight="1">
      <c r="B86" s="102"/>
      <c r="C86" s="109" t="s">
        <v>122</v>
      </c>
      <c r="D86" s="104"/>
      <c r="E86" s="104"/>
      <c r="F86" s="102"/>
      <c r="G86" s="102"/>
      <c r="H86" s="102"/>
      <c r="I86" s="105"/>
      <c r="J86" s="105"/>
      <c r="K86" s="102"/>
      <c r="L86" s="107"/>
      <c r="M86" s="105">
        <f>N81</f>
        <v>772815.28</v>
      </c>
      <c r="N86" s="105">
        <f>-I81</f>
        <v>-772815.2799999999</v>
      </c>
      <c r="O86" s="105" t="s">
        <v>52</v>
      </c>
      <c r="P86" s="110">
        <f>M86+N86</f>
        <v>0</v>
      </c>
      <c r="Q86" s="105" t="s">
        <v>53</v>
      </c>
      <c r="R86" s="108">
        <f>P86/M86</f>
        <v>0</v>
      </c>
      <c r="S86" s="105"/>
    </row>
    <row r="87" spans="2:19" ht="12.75" customHeight="1">
      <c r="B87" s="102"/>
      <c r="C87" s="103"/>
      <c r="D87" s="104"/>
      <c r="E87" s="104"/>
      <c r="F87" s="102"/>
      <c r="G87" s="102"/>
      <c r="H87" s="102"/>
      <c r="I87" s="105"/>
      <c r="J87" s="105"/>
      <c r="K87" s="102"/>
      <c r="L87" s="102"/>
      <c r="M87" s="102"/>
      <c r="N87" s="105"/>
      <c r="O87" s="105"/>
      <c r="P87" s="106"/>
      <c r="Q87" s="105"/>
      <c r="R87" s="105"/>
      <c r="S87" s="105"/>
    </row>
    <row r="88" spans="2:18" ht="12" customHeight="1">
      <c r="B88" s="4"/>
      <c r="C88" s="4"/>
      <c r="D88" s="4"/>
      <c r="E88" s="4"/>
      <c r="F88" s="4"/>
      <c r="G88" s="4"/>
      <c r="H88" s="140" t="s">
        <v>117</v>
      </c>
      <c r="I88" s="140"/>
      <c r="J88" s="140"/>
      <c r="K88" s="140"/>
      <c r="L88" s="140"/>
      <c r="M88" s="4"/>
      <c r="N88" s="4"/>
      <c r="O88" s="4"/>
      <c r="P88" s="4"/>
      <c r="Q88" s="4"/>
      <c r="R88" s="4"/>
    </row>
    <row r="89" spans="2:19" ht="12" customHeight="1">
      <c r="B89" s="1"/>
      <c r="C89" s="49" t="s">
        <v>22</v>
      </c>
      <c r="D89" s="1"/>
      <c r="E89" s="1"/>
      <c r="F89" s="1"/>
      <c r="G89" s="1"/>
      <c r="H89" s="140" t="s">
        <v>29</v>
      </c>
      <c r="I89" s="140"/>
      <c r="J89" s="140"/>
      <c r="K89" s="140"/>
      <c r="L89" s="140"/>
      <c r="M89" s="1"/>
      <c r="N89" s="1"/>
      <c r="O89" s="93"/>
      <c r="P89" s="139" t="s">
        <v>118</v>
      </c>
      <c r="Q89" s="139"/>
      <c r="R89" s="139"/>
      <c r="S89" s="139"/>
    </row>
    <row r="90" spans="2:19" ht="12" customHeight="1">
      <c r="B90" s="1"/>
      <c r="C90" s="49"/>
      <c r="D90" s="1"/>
      <c r="E90" s="1"/>
      <c r="F90" s="1"/>
      <c r="G90" s="1"/>
      <c r="H90" s="140"/>
      <c r="I90" s="140"/>
      <c r="J90" s="140"/>
      <c r="K90" s="140"/>
      <c r="L90" s="140"/>
      <c r="M90" s="1"/>
      <c r="N90" s="1"/>
      <c r="O90" s="93"/>
      <c r="P90" s="139" t="s">
        <v>116</v>
      </c>
      <c r="Q90" s="139"/>
      <c r="R90" s="139"/>
      <c r="S90" s="139"/>
    </row>
    <row r="91" spans="2:15" ht="12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3"/>
    </row>
    <row r="92" spans="2:19" ht="12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3"/>
      <c r="P92" s="93"/>
      <c r="Q92" s="93"/>
      <c r="R92" s="93"/>
      <c r="S92" s="93"/>
    </row>
    <row r="93" spans="2:19" ht="12" customHeight="1">
      <c r="B93" s="1"/>
      <c r="C93" s="95" t="s">
        <v>31</v>
      </c>
      <c r="D93" s="1"/>
      <c r="E93" s="1"/>
      <c r="F93" s="1"/>
      <c r="G93" s="1"/>
      <c r="H93" s="140"/>
      <c r="I93" s="140"/>
      <c r="J93" s="140"/>
      <c r="K93" s="140"/>
      <c r="L93" s="140"/>
      <c r="M93" s="1"/>
      <c r="N93" s="1"/>
      <c r="O93" s="93"/>
      <c r="P93" s="117"/>
      <c r="R93" s="96"/>
      <c r="S93" s="96"/>
    </row>
    <row r="94" spans="2:19" ht="12" customHeight="1">
      <c r="B94" s="1"/>
      <c r="D94" s="1"/>
      <c r="E94" s="1"/>
      <c r="F94" s="1"/>
      <c r="G94" s="1"/>
      <c r="H94" s="140"/>
      <c r="I94" s="140"/>
      <c r="J94" s="140"/>
      <c r="K94" s="140"/>
      <c r="L94" s="140"/>
      <c r="M94" s="1"/>
      <c r="N94" s="1"/>
      <c r="O94" s="93"/>
      <c r="P94" s="96"/>
      <c r="Q94" s="96"/>
      <c r="R94" s="96"/>
      <c r="S94" s="96"/>
    </row>
    <row r="95" spans="2:18" ht="12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93"/>
      <c r="P95" s="96"/>
      <c r="Q95" s="49"/>
      <c r="R95" s="4"/>
    </row>
    <row r="96" spans="2:19" ht="12.75">
      <c r="B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94"/>
      <c r="P96" s="128"/>
      <c r="Q96" s="128"/>
      <c r="R96" s="128"/>
      <c r="S96" s="128"/>
    </row>
    <row r="97" spans="2:19" ht="12.75">
      <c r="B97" s="4"/>
      <c r="C97" s="4"/>
      <c r="D97" s="4"/>
      <c r="E97" s="4"/>
      <c r="F97" s="4"/>
      <c r="G97" s="4"/>
      <c r="H97" s="4"/>
      <c r="I97" s="4"/>
      <c r="J97" s="4"/>
      <c r="K97" s="111"/>
      <c r="L97" s="6"/>
      <c r="M97" s="4"/>
      <c r="N97" s="4"/>
      <c r="O97" s="4"/>
      <c r="P97" s="125"/>
      <c r="Q97" s="125"/>
      <c r="R97" s="125"/>
      <c r="S97" s="125"/>
    </row>
    <row r="98" spans="2:18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"/>
      <c r="Q99" s="4"/>
      <c r="R99" s="4"/>
    </row>
    <row r="100" spans="2:18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29"/>
      <c r="Q100" s="130"/>
      <c r="R100" s="130"/>
    </row>
    <row r="101" spans="2:19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28"/>
      <c r="Q101" s="128"/>
      <c r="R101" s="128"/>
      <c r="S101" s="128"/>
    </row>
    <row r="102" spans="2:18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ht="12.75">
      <c r="B103" s="4"/>
      <c r="C103" s="4"/>
      <c r="D103" s="4"/>
      <c r="E103" s="4"/>
      <c r="N103" s="4"/>
      <c r="O103" s="4"/>
      <c r="P103" s="4"/>
      <c r="Q103" s="4"/>
      <c r="R103" s="4"/>
    </row>
    <row r="104" spans="2:18" ht="12.75">
      <c r="B104" s="4"/>
      <c r="C104" s="4"/>
      <c r="D104" s="4"/>
      <c r="E104" s="4"/>
      <c r="N104" s="4"/>
      <c r="O104" s="4"/>
      <c r="P104" s="1"/>
      <c r="Q104" s="4"/>
      <c r="R104" s="4"/>
    </row>
    <row r="105" spans="2:19" ht="12.75">
      <c r="B105" s="4"/>
      <c r="C105" s="4"/>
      <c r="D105" s="4"/>
      <c r="E105" s="4"/>
      <c r="N105" s="4"/>
      <c r="O105" s="4"/>
      <c r="P105" s="128"/>
      <c r="Q105" s="128"/>
      <c r="R105" s="128"/>
      <c r="S105" s="128"/>
    </row>
    <row r="106" spans="2:18" ht="12.75">
      <c r="B106" s="4"/>
      <c r="C106" s="4"/>
      <c r="D106" s="4"/>
      <c r="E106" s="4"/>
      <c r="N106" s="4"/>
      <c r="O106" s="4"/>
      <c r="P106" s="4"/>
      <c r="Q106" s="4"/>
      <c r="R106" s="4"/>
    </row>
    <row r="107" spans="2:18" ht="12.75">
      <c r="B107" s="4"/>
      <c r="C107" s="4"/>
      <c r="D107" s="4"/>
      <c r="E107" s="4"/>
      <c r="N107" s="4"/>
      <c r="O107" s="4"/>
      <c r="P107" s="4"/>
      <c r="Q107" s="4"/>
      <c r="R107" s="4"/>
    </row>
    <row r="108" spans="2:18" ht="12.75">
      <c r="B108" s="4"/>
      <c r="C108" s="4"/>
      <c r="D108" s="4"/>
      <c r="E108" s="4"/>
      <c r="N108" s="4"/>
      <c r="O108" s="4"/>
      <c r="P108" s="4"/>
      <c r="Q108" s="4"/>
      <c r="R108" s="4"/>
    </row>
    <row r="109" spans="2:18" ht="12.75">
      <c r="B109" s="4"/>
      <c r="C109" s="4"/>
      <c r="D109" s="4"/>
      <c r="E109" s="4"/>
      <c r="N109" s="4"/>
      <c r="O109" s="4"/>
      <c r="P109" s="4"/>
      <c r="Q109" s="4"/>
      <c r="R109" s="4"/>
    </row>
    <row r="110" spans="2:18" ht="12.75">
      <c r="B110" s="4"/>
      <c r="C110" s="4"/>
      <c r="D110" s="4"/>
      <c r="E110" s="4"/>
      <c r="N110" s="4"/>
      <c r="O110" s="4"/>
      <c r="P110" s="4"/>
      <c r="Q110" s="4"/>
      <c r="R110" s="4"/>
    </row>
    <row r="111" spans="2:18" ht="12.75">
      <c r="B111" s="4"/>
      <c r="C111" s="4"/>
      <c r="D111" s="4"/>
      <c r="E111" s="4"/>
      <c r="N111" s="4"/>
      <c r="O111" s="4"/>
      <c r="P111" s="4"/>
      <c r="Q111" s="4"/>
      <c r="R111" s="4"/>
    </row>
    <row r="112" spans="2:18" ht="12.75">
      <c r="B112" s="4"/>
      <c r="C112" s="4"/>
      <c r="D112" s="4"/>
      <c r="E112" s="4"/>
      <c r="N112" s="4"/>
      <c r="O112" s="4"/>
      <c r="P112" s="4"/>
      <c r="Q112" s="4"/>
      <c r="R112" s="4"/>
    </row>
    <row r="113" spans="2:18" ht="12.75">
      <c r="B113" s="4"/>
      <c r="C113" s="4"/>
      <c r="D113" s="4"/>
      <c r="E113" s="4"/>
      <c r="N113" s="4"/>
      <c r="O113" s="4"/>
      <c r="P113" s="4"/>
      <c r="Q113" s="4"/>
      <c r="R113" s="4"/>
    </row>
    <row r="114" spans="2:18" ht="12.75">
      <c r="B114" s="4"/>
      <c r="C114" s="4"/>
      <c r="D114" s="4"/>
      <c r="E114" s="4"/>
      <c r="N114" s="4"/>
      <c r="O114" s="4"/>
      <c r="P114" s="4"/>
      <c r="Q114" s="4"/>
      <c r="R114" s="4"/>
    </row>
    <row r="115" spans="2:18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6"/>
      <c r="N115" s="4"/>
      <c r="O115" s="4"/>
      <c r="P115" s="4"/>
      <c r="Q115" s="4"/>
      <c r="R115" s="4"/>
    </row>
    <row r="116" spans="2:18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6"/>
      <c r="N116" s="4"/>
      <c r="O116" s="4"/>
      <c r="P116" s="4"/>
      <c r="Q116" s="4"/>
      <c r="R116" s="4"/>
    </row>
    <row r="117" spans="2:18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6"/>
      <c r="N117" s="4"/>
      <c r="O117" s="4"/>
      <c r="P117" s="4"/>
      <c r="Q117" s="4"/>
      <c r="R117" s="4"/>
    </row>
    <row r="118" spans="2:18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2.75">
      <c r="B122" s="4"/>
      <c r="I122" s="9"/>
      <c r="J122" s="4"/>
      <c r="K122" s="6"/>
      <c r="L122" s="4"/>
      <c r="M122" s="6"/>
      <c r="N122" s="4"/>
      <c r="O122" s="4"/>
      <c r="P122" s="4"/>
      <c r="Q122" s="4"/>
      <c r="R122" s="4"/>
    </row>
    <row r="123" spans="2:18" ht="12.75">
      <c r="B123" s="4"/>
      <c r="J123" s="4"/>
      <c r="K123" s="3"/>
      <c r="L123" s="4"/>
      <c r="M123" s="3"/>
      <c r="N123" s="4"/>
      <c r="O123" s="4"/>
      <c r="P123" s="4"/>
      <c r="Q123" s="4"/>
      <c r="R123" s="4"/>
    </row>
    <row r="124" spans="2:18" ht="12.75">
      <c r="B124" s="4"/>
      <c r="I124" s="9"/>
      <c r="J124" s="4"/>
      <c r="K124" s="6"/>
      <c r="L124" s="4"/>
      <c r="M124" s="6"/>
      <c r="N124" s="4"/>
      <c r="O124" s="4"/>
      <c r="P124" s="4"/>
      <c r="Q124" s="4"/>
      <c r="R124" s="4"/>
    </row>
    <row r="125" spans="2:18" ht="12.75">
      <c r="B125" s="4"/>
      <c r="J125" s="4"/>
      <c r="K125" s="3"/>
      <c r="L125" s="4"/>
      <c r="M125" s="3"/>
      <c r="N125" s="4"/>
      <c r="O125" s="4"/>
      <c r="P125" s="4"/>
      <c r="Q125" s="4"/>
      <c r="R125" s="4"/>
    </row>
    <row r="126" spans="2:18" ht="12.75">
      <c r="B126" s="4"/>
      <c r="I126" s="9"/>
      <c r="J126" s="4"/>
      <c r="K126" s="6"/>
      <c r="L126" s="4"/>
      <c r="M126" s="6"/>
      <c r="N126" s="4"/>
      <c r="O126" s="4"/>
      <c r="P126" s="4"/>
      <c r="Q126" s="4"/>
      <c r="R126" s="4"/>
    </row>
    <row r="127" spans="2:18" ht="12.75">
      <c r="B127" s="4"/>
      <c r="J127" s="4"/>
      <c r="K127" s="3"/>
      <c r="L127" s="4"/>
      <c r="M127" s="3"/>
      <c r="N127" s="4"/>
      <c r="O127" s="4"/>
      <c r="P127" s="4"/>
      <c r="Q127" s="4"/>
      <c r="R127" s="4"/>
    </row>
    <row r="128" spans="2:18" ht="12.75">
      <c r="B128" s="4"/>
      <c r="I128" s="9"/>
      <c r="J128" s="4"/>
      <c r="K128" s="6"/>
      <c r="L128" s="4"/>
      <c r="M128" s="6"/>
      <c r="N128" s="4"/>
      <c r="O128" s="4"/>
      <c r="P128" s="4"/>
      <c r="Q128" s="4"/>
      <c r="R128" s="4"/>
    </row>
    <row r="129" spans="2:18" ht="12.75">
      <c r="B129" s="4"/>
      <c r="C129" s="4"/>
      <c r="D129" s="4"/>
      <c r="E129" s="4"/>
      <c r="F129" s="4"/>
      <c r="G129" s="4"/>
      <c r="H129" s="4"/>
      <c r="I129" s="4"/>
      <c r="J129" s="4"/>
      <c r="K129" s="7"/>
      <c r="L129" s="4"/>
      <c r="M129" s="7"/>
      <c r="N129" s="4"/>
      <c r="O129" s="4"/>
      <c r="P129" s="4"/>
      <c r="Q129" s="4"/>
      <c r="R129" s="4"/>
    </row>
    <row r="130" spans="2:18" ht="12.75">
      <c r="B130" s="4"/>
      <c r="C130" s="4"/>
      <c r="D130" s="4"/>
      <c r="E130" s="4"/>
      <c r="F130" s="4"/>
      <c r="G130" s="4"/>
      <c r="H130" s="4"/>
      <c r="I130" s="11"/>
      <c r="J130" s="4"/>
      <c r="K130" s="6"/>
      <c r="L130" s="4"/>
      <c r="M130" s="4"/>
      <c r="N130" s="4"/>
      <c r="O130" s="4"/>
      <c r="P130" s="4"/>
      <c r="Q130" s="4"/>
      <c r="R130" s="4"/>
    </row>
    <row r="131" spans="2:18" ht="12.75">
      <c r="B131" s="4"/>
      <c r="C131" s="4"/>
      <c r="D131" s="4"/>
      <c r="E131" s="4"/>
      <c r="F131" s="4"/>
      <c r="G131" s="4"/>
      <c r="H131" s="4"/>
      <c r="I131" s="4"/>
      <c r="J131" s="4"/>
      <c r="K131" s="6"/>
      <c r="L131" s="4"/>
      <c r="M131" s="4"/>
      <c r="N131" s="4"/>
      <c r="O131" s="4"/>
      <c r="P131" s="4"/>
      <c r="Q131" s="4"/>
      <c r="R131" s="4"/>
    </row>
    <row r="132" spans="2:18" ht="12.75">
      <c r="B132" s="4"/>
      <c r="C132" s="4"/>
      <c r="D132" s="4"/>
      <c r="E132" s="4"/>
      <c r="F132" s="4"/>
      <c r="G132" s="4"/>
      <c r="H132" s="4"/>
      <c r="I132" s="4"/>
      <c r="J132" s="4"/>
      <c r="K132" s="7"/>
      <c r="L132" s="4"/>
      <c r="M132" s="4"/>
      <c r="N132" s="4"/>
      <c r="O132" s="4"/>
      <c r="P132" s="4"/>
      <c r="Q132" s="4"/>
      <c r="R132" s="4"/>
    </row>
    <row r="133" spans="2:18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ht="12.75">
      <c r="B134" s="4"/>
      <c r="C134" s="4"/>
      <c r="D134" s="4"/>
      <c r="E134" s="4"/>
      <c r="F134" s="12"/>
      <c r="G134" s="13"/>
      <c r="H134" s="13"/>
      <c r="I134" s="13"/>
      <c r="J134" s="13"/>
      <c r="K134" s="8"/>
      <c r="L134" s="13"/>
      <c r="M134" s="13"/>
      <c r="N134" s="4"/>
      <c r="O134" s="4"/>
      <c r="P134" s="4"/>
      <c r="Q134" s="4"/>
      <c r="R134" s="4"/>
    </row>
    <row r="135" spans="2:18" ht="12.75">
      <c r="B135" s="4"/>
      <c r="C135" s="4"/>
      <c r="D135" s="4"/>
      <c r="E135" s="4"/>
      <c r="F135" s="12"/>
      <c r="G135" s="13"/>
      <c r="H135" s="13"/>
      <c r="I135" s="13"/>
      <c r="J135" s="13"/>
      <c r="K135" s="8"/>
      <c r="L135" s="13"/>
      <c r="M135" s="8"/>
      <c r="N135" s="4"/>
      <c r="O135" s="4"/>
      <c r="P135" s="4"/>
      <c r="Q135" s="4"/>
      <c r="R135" s="4"/>
    </row>
    <row r="136" spans="2:18" ht="12.75">
      <c r="B136" s="4"/>
      <c r="C136" s="4"/>
      <c r="D136" s="4"/>
      <c r="E136" s="4"/>
      <c r="F136" s="13"/>
      <c r="G136" s="13"/>
      <c r="H136" s="13"/>
      <c r="I136" s="13"/>
      <c r="J136" s="13"/>
      <c r="K136" s="13"/>
      <c r="L136" s="13"/>
      <c r="M136" s="8"/>
      <c r="N136" s="4"/>
      <c r="O136" s="4"/>
      <c r="P136" s="4"/>
      <c r="Q136" s="4"/>
      <c r="R136" s="4"/>
    </row>
    <row r="137" spans="2:18" ht="12.75">
      <c r="B137" s="4"/>
      <c r="C137" s="4"/>
      <c r="D137" s="4"/>
      <c r="E137" s="4"/>
      <c r="F137" s="13"/>
      <c r="G137" s="13"/>
      <c r="H137" s="13"/>
      <c r="I137" s="13"/>
      <c r="J137" s="13"/>
      <c r="K137" s="13"/>
      <c r="L137" s="13"/>
      <c r="M137" s="8"/>
      <c r="N137" s="4"/>
      <c r="O137" s="4"/>
      <c r="P137" s="4"/>
      <c r="Q137" s="4"/>
      <c r="R137" s="4"/>
    </row>
    <row r="138" spans="2:18" ht="12.75">
      <c r="B138" s="4"/>
      <c r="C138" s="4"/>
      <c r="D138" s="4"/>
      <c r="E138" s="4"/>
      <c r="F138" s="13"/>
      <c r="G138" s="13"/>
      <c r="H138" s="13"/>
      <c r="I138" s="14"/>
      <c r="J138" s="13"/>
      <c r="K138" s="13"/>
      <c r="L138" s="13"/>
      <c r="M138" s="8"/>
      <c r="N138" s="4"/>
      <c r="O138" s="4"/>
      <c r="P138" s="4"/>
      <c r="Q138" s="4"/>
      <c r="R138" s="4"/>
    </row>
    <row r="139" spans="2:18" ht="12.75">
      <c r="B139" s="4"/>
      <c r="C139" s="4"/>
      <c r="D139" s="4"/>
      <c r="E139" s="4"/>
      <c r="F139" s="13"/>
      <c r="G139" s="13"/>
      <c r="H139" s="13"/>
      <c r="I139" s="13"/>
      <c r="J139" s="13"/>
      <c r="K139" s="13"/>
      <c r="L139" s="13"/>
      <c r="M139" s="8"/>
      <c r="N139" s="4"/>
      <c r="O139" s="4"/>
      <c r="P139" s="4"/>
      <c r="Q139" s="4"/>
      <c r="R139" s="4"/>
    </row>
    <row r="140" spans="2:18" ht="12.75">
      <c r="B140" s="4"/>
      <c r="C140" s="4"/>
      <c r="D140" s="4"/>
      <c r="E140" s="4"/>
      <c r="F140" s="13"/>
      <c r="G140" s="13"/>
      <c r="H140" s="13"/>
      <c r="I140" s="14"/>
      <c r="J140" s="13"/>
      <c r="K140" s="13"/>
      <c r="L140" s="13"/>
      <c r="M140" s="8"/>
      <c r="N140" s="4"/>
      <c r="O140" s="4"/>
      <c r="P140" s="4"/>
      <c r="Q140" s="4"/>
      <c r="R140" s="4"/>
    </row>
    <row r="141" spans="2:18" ht="12.75">
      <c r="B141" s="4"/>
      <c r="C141" s="4"/>
      <c r="D141" s="4"/>
      <c r="E141" s="4"/>
      <c r="F141" s="13"/>
      <c r="G141" s="13"/>
      <c r="H141" s="13"/>
      <c r="I141" s="13"/>
      <c r="J141" s="13"/>
      <c r="K141" s="13"/>
      <c r="L141" s="13"/>
      <c r="M141" s="8"/>
      <c r="N141" s="4"/>
      <c r="O141" s="4"/>
      <c r="P141" s="4"/>
      <c r="Q141" s="4"/>
      <c r="R141" s="4"/>
    </row>
    <row r="142" spans="2:18" ht="12.75">
      <c r="B142" s="4"/>
      <c r="C142" s="4"/>
      <c r="D142" s="4"/>
      <c r="E142" s="4"/>
      <c r="F142" s="13"/>
      <c r="G142" s="13"/>
      <c r="H142" s="13"/>
      <c r="I142" s="14"/>
      <c r="J142" s="13"/>
      <c r="K142" s="13"/>
      <c r="L142" s="13"/>
      <c r="M142" s="8"/>
      <c r="N142" s="4"/>
      <c r="O142" s="4"/>
      <c r="P142" s="4"/>
      <c r="Q142" s="4"/>
      <c r="R142" s="4"/>
    </row>
    <row r="143" spans="2:18" ht="12.75">
      <c r="B143" s="4"/>
      <c r="C143" s="4"/>
      <c r="D143" s="4"/>
      <c r="E143" s="4"/>
      <c r="F143" s="13"/>
      <c r="G143" s="13"/>
      <c r="H143" s="13"/>
      <c r="I143" s="13"/>
      <c r="J143" s="13"/>
      <c r="K143" s="13"/>
      <c r="L143" s="13"/>
      <c r="M143" s="8"/>
      <c r="N143" s="4"/>
      <c r="O143" s="4"/>
      <c r="P143" s="4"/>
      <c r="Q143" s="4"/>
      <c r="R143" s="4"/>
    </row>
    <row r="144" spans="2:18" ht="12.75">
      <c r="B144" s="4"/>
      <c r="C144" s="4"/>
      <c r="D144" s="4"/>
      <c r="E144" s="4"/>
      <c r="F144" s="13"/>
      <c r="G144" s="13"/>
      <c r="H144" s="13"/>
      <c r="I144" s="14"/>
      <c r="J144" s="13"/>
      <c r="K144" s="13"/>
      <c r="L144" s="13"/>
      <c r="M144" s="8"/>
      <c r="N144" s="4"/>
      <c r="O144" s="4"/>
      <c r="P144" s="4"/>
      <c r="Q144" s="4"/>
      <c r="R144" s="4"/>
    </row>
    <row r="145" spans="2:18" ht="12.75">
      <c r="B145" s="4"/>
      <c r="C145" s="4"/>
      <c r="D145" s="4"/>
      <c r="E145" s="4"/>
      <c r="F145" s="13"/>
      <c r="G145" s="13"/>
      <c r="H145" s="13"/>
      <c r="I145" s="13"/>
      <c r="J145" s="13"/>
      <c r="K145" s="13"/>
      <c r="L145" s="13"/>
      <c r="M145" s="8"/>
      <c r="N145" s="4"/>
      <c r="O145" s="4"/>
      <c r="P145" s="4"/>
      <c r="Q145" s="4"/>
      <c r="R145" s="4"/>
    </row>
    <row r="146" spans="2:1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</sheetData>
  <sheetProtection/>
  <mergeCells count="28">
    <mergeCell ref="H88:L88"/>
    <mergeCell ref="E8:E10"/>
    <mergeCell ref="H94:L94"/>
    <mergeCell ref="P96:S96"/>
    <mergeCell ref="H89:L89"/>
    <mergeCell ref="P90:S90"/>
    <mergeCell ref="H90:L90"/>
    <mergeCell ref="H93:L93"/>
    <mergeCell ref="B6:S6"/>
    <mergeCell ref="P8:S8"/>
    <mergeCell ref="P9:Q9"/>
    <mergeCell ref="R9:S9"/>
    <mergeCell ref="F9:F10"/>
    <mergeCell ref="P89:S89"/>
    <mergeCell ref="G9:G10"/>
    <mergeCell ref="H9:I9"/>
    <mergeCell ref="B8:B10"/>
    <mergeCell ref="F8:I8"/>
    <mergeCell ref="P97:S97"/>
    <mergeCell ref="C8:C10"/>
    <mergeCell ref="L9:L10"/>
    <mergeCell ref="P101:S101"/>
    <mergeCell ref="P105:S105"/>
    <mergeCell ref="P100:R100"/>
    <mergeCell ref="K9:K10"/>
    <mergeCell ref="K8:N8"/>
    <mergeCell ref="M9:N9"/>
    <mergeCell ref="D8:D10"/>
  </mergeCells>
  <printOptions/>
  <pageMargins left="0.984251968503937" right="0.5905511811023623" top="0.984251968503937" bottom="0.5905511811023623" header="0.5118110236220472" footer="0.5118110236220472"/>
  <pageSetup horizontalDpi="600" verticalDpi="600" orientation="landscape" paperSize="9" scale="80" r:id="rId1"/>
  <ignoredErrors>
    <ignoredError sqref="H81 O77:S77 O70:P71 Q71 R70:R71 J81 I71:J72 O72:Q72 S71:S72 P16:S16 J70 O78:P79 J78:J79 R78:R79 H78:H79 O81:S81 H70:H72 H77 J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7">
      <selection activeCell="B15" sqref="B15"/>
    </sheetView>
  </sheetViews>
  <sheetFormatPr defaultColWidth="9.00390625" defaultRowHeight="12.75"/>
  <cols>
    <col min="1" max="1" width="24.625" style="0" customWidth="1"/>
    <col min="2" max="2" width="7.875" style="0" customWidth="1"/>
    <col min="3" max="3" width="9.125" style="0" customWidth="1"/>
  </cols>
  <sheetData>
    <row r="2" spans="1:11" ht="12.75">
      <c r="A2" s="98" t="s">
        <v>33</v>
      </c>
      <c r="B2" t="s">
        <v>49</v>
      </c>
      <c r="C2" t="s">
        <v>50</v>
      </c>
      <c r="D2" t="s">
        <v>51</v>
      </c>
      <c r="E2" t="s">
        <v>34</v>
      </c>
      <c r="F2" s="98"/>
      <c r="G2" s="98"/>
      <c r="H2" s="98"/>
      <c r="I2" s="98"/>
      <c r="J2" s="98"/>
      <c r="K2" s="98"/>
    </row>
    <row r="3" spans="1:11" ht="54" customHeight="1">
      <c r="A3" s="39" t="s">
        <v>35</v>
      </c>
      <c r="B3" s="97"/>
      <c r="K3" s="99"/>
    </row>
    <row r="4" ht="12.75">
      <c r="A4" s="39" t="s">
        <v>36</v>
      </c>
    </row>
    <row r="5" spans="1:5" ht="12.75">
      <c r="A5" s="39"/>
      <c r="B5" t="s">
        <v>49</v>
      </c>
      <c r="C5" t="s">
        <v>50</v>
      </c>
      <c r="D5" t="s">
        <v>51</v>
      </c>
      <c r="E5" t="s">
        <v>34</v>
      </c>
    </row>
    <row r="6" spans="1:5" ht="22.5">
      <c r="A6" s="39" t="s">
        <v>37</v>
      </c>
      <c r="B6" s="97">
        <v>11</v>
      </c>
      <c r="C6">
        <v>4.5</v>
      </c>
      <c r="D6">
        <v>0.8</v>
      </c>
      <c r="E6">
        <f>B6*C6*D6</f>
        <v>39.6</v>
      </c>
    </row>
    <row r="7" ht="22.5">
      <c r="A7" s="39" t="s">
        <v>38</v>
      </c>
    </row>
    <row r="8" ht="56.25">
      <c r="A8" s="39" t="s">
        <v>40</v>
      </c>
    </row>
    <row r="9" ht="22.5">
      <c r="A9" s="39" t="s">
        <v>41</v>
      </c>
    </row>
    <row r="10" ht="33.75">
      <c r="A10" s="39" t="s">
        <v>42</v>
      </c>
    </row>
    <row r="11" ht="33.75">
      <c r="A11" s="39" t="s">
        <v>43</v>
      </c>
    </row>
    <row r="12" ht="90">
      <c r="A12" s="39" t="s">
        <v>44</v>
      </c>
    </row>
    <row r="14" ht="22.5">
      <c r="A14" s="100" t="s">
        <v>45</v>
      </c>
    </row>
    <row r="15" ht="12.75">
      <c r="A15" s="100"/>
    </row>
    <row r="16" ht="33.75">
      <c r="A16" s="100" t="s">
        <v>46</v>
      </c>
    </row>
    <row r="17" ht="33.75">
      <c r="A17" s="100" t="s">
        <v>47</v>
      </c>
    </row>
    <row r="18" ht="22.5">
      <c r="A18" s="100" t="s">
        <v>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XATZHBASILAS</dc:creator>
  <cp:keywords/>
  <dc:description/>
  <cp:lastModifiedBy>Eudoxia Litou</cp:lastModifiedBy>
  <cp:lastPrinted>2023-09-07T09:09:50Z</cp:lastPrinted>
  <dcterms:created xsi:type="dcterms:W3CDTF">2004-09-17T05:34:54Z</dcterms:created>
  <dcterms:modified xsi:type="dcterms:W3CDTF">2023-11-14T09:33:20Z</dcterms:modified>
  <cp:category/>
  <cp:version/>
  <cp:contentType/>
  <cp:contentStatus/>
</cp:coreProperties>
</file>